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105" windowHeight="11760" tabRatio="889"/>
  </bookViews>
  <sheets>
    <sheet name="支給申請額算定シート " sheetId="103" r:id="rId1"/>
  </sheets>
  <definedNames>
    <definedName name="_xlnm.Print_Area" localSheetId="0">'支給申請額算定シート '!$A$1:$S$60</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G17" i="103" l="1"/>
  <c r="O60" i="103" s="1"/>
  <c r="G18" i="103"/>
  <c r="G30" i="103"/>
  <c r="N24" i="103" l="1"/>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6" i="103"/>
  <c r="Q11" i="103" s="1"/>
  <c r="D6" i="103"/>
  <c r="D27" i="103" s="1"/>
  <c r="F6" i="103"/>
  <c r="P11" i="103" s="1"/>
  <c r="E6" i="103"/>
  <c r="P12" i="103" l="1"/>
  <c r="P13" i="103"/>
  <c r="S24" i="103"/>
  <c r="N11" i="103"/>
  <c r="M11" i="103"/>
  <c r="O11" i="103"/>
  <c r="H6" i="103"/>
  <c r="Q6" i="103" s="1"/>
  <c r="F27" i="103"/>
  <c r="C27" i="103"/>
  <c r="E27" i="103"/>
  <c r="G27" i="103"/>
  <c r="O12" i="103" l="1"/>
  <c r="O13" i="103"/>
  <c r="M13" i="103"/>
  <c r="M12" i="103"/>
  <c r="N13" i="103"/>
  <c r="N12" i="103"/>
  <c r="I27" i="103"/>
  <c r="E30" i="103" s="1"/>
  <c r="R11" i="103"/>
  <c r="H27" i="103"/>
  <c r="I6" i="103"/>
  <c r="S11" i="103" s="1"/>
  <c r="S13" i="103" l="1"/>
  <c r="M24" i="103"/>
  <c r="O24" i="103" s="1"/>
  <c r="P6" i="103"/>
  <c r="O6" i="103"/>
  <c r="S12" i="103" l="1"/>
  <c r="R24" i="103"/>
  <c r="P24" i="103" s="1"/>
  <c r="C23" i="103" s="1"/>
  <c r="E23" i="103" s="1"/>
  <c r="F30" i="103" s="1"/>
  <c r="N6" i="103"/>
  <c r="I30" i="103" l="1"/>
  <c r="D53" i="103" s="1"/>
  <c r="E53" i="103" s="1"/>
  <c r="D56" i="103" l="1"/>
  <c r="E56" i="103" s="1"/>
  <c r="C60" i="103" l="1"/>
</calcChain>
</file>

<file path=xl/comments1.xml><?xml version="1.0" encoding="utf-8"?>
<comments xmlns="http://schemas.openxmlformats.org/spreadsheetml/2006/main">
  <authors>
    <author>作成者</author>
  </authors>
  <commentList>
    <comment ref="R22" authorId="0" shapeId="0">
      <text>
        <r>
          <rPr>
            <b/>
            <sz val="9"/>
            <color indexed="81"/>
            <rFont val="MS P ゴシック"/>
            <family val="3"/>
            <charset val="128"/>
          </rPr>
          <t>他院への移転分と介護への転換分を除いた３区分の減少数</t>
        </r>
      </text>
    </comment>
    <comment ref="S22" authorId="0" shapeId="0">
      <text>
        <r>
          <rPr>
            <b/>
            <sz val="9"/>
            <color indexed="81"/>
            <rFont val="MS P ゴシック"/>
            <family val="3"/>
            <charset val="128"/>
          </rPr>
          <t>他院からの移転分を除いた回復期の増加数</t>
        </r>
      </text>
    </comment>
  </commentList>
</comments>
</file>

<file path=xl/sharedStrings.xml><?xml version="1.0" encoding="utf-8"?>
<sst xmlns="http://schemas.openxmlformats.org/spreadsheetml/2006/main" count="162" uniqueCount="115">
  <si>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</si>
  <si>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</si>
  <si>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</si>
  <si>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</si>
  <si>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</si>
  <si>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</si>
  <si>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</si>
  <si>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</si>
  <si>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</si>
  <si>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</si>
  <si>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</si>
  <si>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</si>
  <si>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</si>
  <si>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</si>
  <si>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</si>
  <si>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</si>
  <si>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</si>
  <si>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</si>
  <si>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</si>
  <si>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</si>
  <si>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</si>
  <si>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</si>
  <si>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</si>
  <si>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</si>
  <si>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</si>
  <si>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Ａ</t>
    <phoneticPr fontId="1"/>
  </si>
  <si>
    <t>Ｂ</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</si>
  <si>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</si>
  <si>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</si>
  <si>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</si>
  <si>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</si>
  <si>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</si>
  <si>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</si>
  <si>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</si>
  <si>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</si>
  <si>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</si>
  <si>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</si>
  <si>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</si>
  <si>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</si>
  <si>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</si>
  <si>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</si>
  <si>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</si>
  <si>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</si>
  <si>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</si>
  <si>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</si>
  <si>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</si>
  <si>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</si>
  <si>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</si>
  <si>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</si>
  <si>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</si>
  <si>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</si>
  <si>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</si>
  <si>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</si>
  <si>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</si>
  <si>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</si>
  <si>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</si>
  <si>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</si>
  <si>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</si>
  <si>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</si>
  <si>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</si>
  <si>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</si>
  <si>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</si>
  <si>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</si>
  <si>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</si>
  <si>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</si>
  <si>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</si>
  <si>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</si>
  <si>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</si>
  <si>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</si>
  <si>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</si>
  <si>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</si>
  <si>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</si>
  <si>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</si>
  <si>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</si>
  <si>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</si>
  <si>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</si>
  <si>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</si>
  <si>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</si>
  <si>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</si>
  <si>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</si>
  <si>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</si>
  <si>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</si>
  <si>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</si>
  <si>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</si>
  <si>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</si>
  <si>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</si>
  <si>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</si>
  <si>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</si>
  <si>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</si>
  <si>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</si>
  <si>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</si>
  <si>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</si>
  <si>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</si>
  <si>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</si>
  <si>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</si>
  <si>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</si>
  <si>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</si>
  <si>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</si>
  <si>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</si>
  <si>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</si>
  <si>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</si>
  <si>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</si>
  <si>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</si>
  <si>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</si>
  <si>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</si>
  <si>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</si>
  <si>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</si>
  <si>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</si>
  <si>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</si>
  <si>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</si>
  <si>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</si>
  <si>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</si>
  <si>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</si>
  <si>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３区分の減少数</t>
    <phoneticPr fontId="1"/>
  </si>
  <si>
    <t>←のうち融通数</t>
    <rPh sb="4" eb="6">
      <t>ユウズウ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</si>
</sst>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6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7"/>
      <name val="メイリオ"/>
      <family val="3"/>
      <charset val="128"/>
    </font>
    <font>
      <sz val="9.5"/>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5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46">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7" applyNumberFormat="0" applyProtection="0">
      <alignment vertical="center"/>
    </xf>
    <xf numFmtId="0" fontId="7" fillId="0" borderId="7" applyNumberFormat="0" applyProtection="0">
      <alignment vertical="center"/>
    </xf>
    <xf numFmtId="0" fontId="7" fillId="0" borderId="8">
      <alignment horizontal="left" vertical="center"/>
    </xf>
    <xf numFmtId="0" fontId="7" fillId="0" borderId="8">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9" applyNumberFormat="0" applyProtection="0">
      <alignment vertical="center"/>
    </xf>
    <xf numFmtId="0" fontId="12" fillId="21" borderId="0" applyNumberFormat="0" applyBorder="0" applyProtection="0">
      <alignment vertical="center"/>
    </xf>
    <xf numFmtId="0" fontId="3" fillId="22" borderId="10" applyNumberFormat="0" applyProtection="0">
      <alignment vertical="center"/>
    </xf>
    <xf numFmtId="0" fontId="13" fillId="0" borderId="11" applyNumberFormat="0" applyFill="0" applyProtection="0">
      <alignment vertical="center"/>
    </xf>
    <xf numFmtId="0" fontId="14" fillId="3" borderId="0" applyNumberFormat="0" applyBorder="0" applyProtection="0">
      <alignment vertical="center"/>
    </xf>
    <xf numFmtId="0" fontId="3" fillId="0" borderId="12" applyNumberFormat="0" applyFill="0" applyProtection="0">
      <alignment vertical="center"/>
    </xf>
    <xf numFmtId="0" fontId="3" fillId="0" borderId="12" applyNumberFormat="0" applyFill="0" applyProtection="0">
      <alignment vertical="center"/>
    </xf>
    <xf numFmtId="0" fontId="15" fillId="23" borderId="13" applyNumberFormat="0" applyProtection="0">
      <alignment vertical="center"/>
    </xf>
    <xf numFmtId="0" fontId="16" fillId="0" borderId="0" applyNumberFormat="0" applyFill="0" applyBorder="0" applyProtection="0">
      <alignment vertical="center"/>
    </xf>
    <xf numFmtId="0" fontId="17" fillId="0" borderId="14" applyNumberFormat="0" applyFill="0" applyProtection="0">
      <alignment vertical="center"/>
    </xf>
    <xf numFmtId="0" fontId="18" fillId="0" borderId="15" applyNumberFormat="0" applyFill="0" applyProtection="0">
      <alignment vertical="center"/>
    </xf>
    <xf numFmtId="0" fontId="19" fillId="0" borderId="16" applyNumberFormat="0" applyFill="0" applyProtection="0">
      <alignment vertical="center"/>
    </xf>
    <xf numFmtId="0" fontId="19" fillId="0" borderId="0" applyNumberFormat="0" applyFill="0" applyBorder="0" applyProtection="0">
      <alignment vertical="center"/>
    </xf>
    <xf numFmtId="0" fontId="20" fillId="0" borderId="17" applyNumberFormat="0" applyFill="0" applyProtection="0">
      <alignment vertical="center"/>
    </xf>
    <xf numFmtId="0" fontId="21" fillId="23" borderId="18" applyNumberFormat="0" applyProtection="0">
      <alignment vertical="center"/>
    </xf>
    <xf numFmtId="0" fontId="22" fillId="0" borderId="0" applyNumberFormat="0" applyFill="0" applyBorder="0" applyProtection="0">
      <alignment vertical="center"/>
    </xf>
    <xf numFmtId="0" fontId="23" fillId="7" borderId="13"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0" applyNumberFormat="0" applyAlignment="0" applyProtection="0">
      <alignment horizontal="left" vertical="center"/>
    </xf>
    <xf numFmtId="0" fontId="7" fillId="0" borderId="19">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1">
      <alignment horizontal="center" vertical="center"/>
      <protection locked="0"/>
    </xf>
    <xf numFmtId="0" fontId="10" fillId="0" borderId="0" applyNumberFormat="0" applyFill="0" applyBorder="0" applyAlignment="0" applyProtection="0">
      <alignment vertical="center"/>
    </xf>
    <xf numFmtId="0" fontId="34" fillId="44" borderId="9"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2" applyNumberFormat="0" applyFont="0" applyAlignment="0" applyProtection="0">
      <alignment vertical="center"/>
    </xf>
    <xf numFmtId="0" fontId="38" fillId="0" borderId="11" applyNumberFormat="0" applyFill="0" applyAlignment="0" applyProtection="0">
      <alignment vertical="center"/>
    </xf>
    <xf numFmtId="0" fontId="39" fillId="25" borderId="0" applyNumberFormat="0" applyBorder="0" applyAlignment="0" applyProtection="0">
      <alignment vertical="center"/>
    </xf>
    <xf numFmtId="180" fontId="40" fillId="0" borderId="23" applyNumberFormat="0" applyFont="0" applyFill="0" applyAlignment="0" applyProtection="0">
      <alignment horizontal="left"/>
    </xf>
    <xf numFmtId="0" fontId="41" fillId="47" borderId="24"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43" fillId="0" borderId="25" applyNumberFormat="0" applyFill="0" applyAlignment="0" applyProtection="0">
      <alignment vertical="center"/>
    </xf>
    <xf numFmtId="0" fontId="44" fillId="47" borderId="26"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4"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7">
      <alignment horizontal="left" vertical="center"/>
    </xf>
    <xf numFmtId="0" fontId="7" fillId="0" borderId="27">
      <alignment horizontal="left" vertical="center"/>
    </xf>
    <xf numFmtId="0" fontId="37" fillId="46" borderId="10" applyNumberFormat="0" applyFont="0" applyAlignment="0" applyProtection="0">
      <alignment vertical="center"/>
    </xf>
    <xf numFmtId="0" fontId="7" fillId="0" borderId="1">
      <alignment horizontal="left" vertical="center"/>
    </xf>
    <xf numFmtId="0" fontId="41" fillId="47" borderId="13" applyNumberFormat="0" applyAlignment="0" applyProtection="0">
      <alignment vertical="center"/>
    </xf>
    <xf numFmtId="0" fontId="2" fillId="0" borderId="0">
      <alignment vertical="center"/>
    </xf>
    <xf numFmtId="0" fontId="43" fillId="0" borderId="17" applyNumberFormat="0" applyFill="0" applyAlignment="0" applyProtection="0">
      <alignment vertical="center"/>
    </xf>
    <xf numFmtId="0" fontId="44" fillId="47" borderId="18" applyNumberFormat="0" applyAlignment="0" applyProtection="0">
      <alignment vertical="center"/>
    </xf>
    <xf numFmtId="0" fontId="47" fillId="29" borderId="13"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7">
      <alignment horizontal="left" vertical="center"/>
    </xf>
    <xf numFmtId="0" fontId="7" fillId="0" borderId="27">
      <alignment horizontal="left" vertical="center"/>
    </xf>
    <xf numFmtId="0" fontId="3" fillId="22" borderId="22" applyNumberFormat="0" applyProtection="0">
      <alignment vertical="center"/>
    </xf>
    <xf numFmtId="0" fontId="3" fillId="22" borderId="22" applyNumberFormat="0" applyProtection="0">
      <alignment vertical="center"/>
    </xf>
    <xf numFmtId="0" fontId="3" fillId="46" borderId="22" applyNumberFormat="0" applyFont="0" applyAlignment="0" applyProtection="0">
      <alignment vertical="center"/>
    </xf>
    <xf numFmtId="0" fontId="15" fillId="23" borderId="24" applyNumberFormat="0" applyProtection="0">
      <alignment vertical="center"/>
    </xf>
    <xf numFmtId="0" fontId="15" fillId="23" borderId="24" applyNumberFormat="0" applyProtection="0">
      <alignment vertical="center"/>
    </xf>
    <xf numFmtId="0" fontId="15" fillId="47" borderId="24" applyNumberFormat="0" applyAlignment="0" applyProtection="0">
      <alignment vertical="center"/>
    </xf>
    <xf numFmtId="38" fontId="50" fillId="0" borderId="0" applyFont="0" applyFill="0" applyBorder="0" applyAlignment="0" applyProtection="0">
      <alignment vertical="center"/>
    </xf>
    <xf numFmtId="0" fontId="20" fillId="0" borderId="25" applyNumberFormat="0" applyFill="0" applyProtection="0">
      <alignment vertical="center"/>
    </xf>
    <xf numFmtId="0" fontId="20" fillId="0" borderId="25" applyNumberFormat="0" applyFill="0" applyProtection="0">
      <alignment vertical="center"/>
    </xf>
    <xf numFmtId="0" fontId="20" fillId="0" borderId="25" applyNumberFormat="0" applyFill="0" applyAlignment="0" applyProtection="0">
      <alignment vertical="center"/>
    </xf>
    <xf numFmtId="0" fontId="21" fillId="23" borderId="26" applyNumberFormat="0" applyProtection="0">
      <alignment vertical="center"/>
    </xf>
    <xf numFmtId="0" fontId="21" fillId="23" borderId="26" applyNumberFormat="0" applyProtection="0">
      <alignment vertical="center"/>
    </xf>
    <xf numFmtId="0" fontId="21" fillId="47" borderId="26" applyNumberFormat="0" applyAlignment="0" applyProtection="0">
      <alignment vertical="center"/>
    </xf>
    <xf numFmtId="0" fontId="23" fillId="7" borderId="24" applyNumberFormat="0" applyProtection="0">
      <alignment vertical="center"/>
    </xf>
    <xf numFmtId="0" fontId="23" fillId="7" borderId="24" applyNumberFormat="0" applyProtection="0">
      <alignment vertical="center"/>
    </xf>
    <xf numFmtId="0" fontId="23" fillId="29" borderId="24" applyNumberFormat="0" applyAlignment="0" applyProtection="0">
      <alignment vertical="center"/>
    </xf>
    <xf numFmtId="0" fontId="2" fillId="0" borderId="0">
      <alignment vertical="center"/>
    </xf>
    <xf numFmtId="0" fontId="2" fillId="0" borderId="0">
      <alignment vertical="center"/>
    </xf>
    <xf numFmtId="0" fontId="15" fillId="23" borderId="43" applyNumberFormat="0" applyProtection="0">
      <alignment vertical="center"/>
    </xf>
    <xf numFmtId="0" fontId="47" fillId="29" borderId="37" applyNumberFormat="0" applyAlignment="0" applyProtection="0">
      <alignment vertical="center"/>
    </xf>
    <xf numFmtId="0" fontId="43" fillId="0" borderId="38" applyNumberFormat="0" applyFill="0" applyAlignment="0" applyProtection="0">
      <alignment vertical="center"/>
    </xf>
    <xf numFmtId="0" fontId="7" fillId="0" borderId="29">
      <alignment horizontal="left" vertical="center"/>
    </xf>
    <xf numFmtId="0" fontId="7" fillId="0" borderId="29">
      <alignment horizontal="left" vertical="center"/>
    </xf>
    <xf numFmtId="0" fontId="41" fillId="47" borderId="37" applyNumberFormat="0" applyAlignment="0" applyProtection="0">
      <alignment vertical="center"/>
    </xf>
    <xf numFmtId="0" fontId="37" fillId="46" borderId="36" applyNumberFormat="0" applyFont="0" applyAlignment="0" applyProtection="0">
      <alignment vertical="center"/>
    </xf>
    <xf numFmtId="0" fontId="37" fillId="46" borderId="42" applyNumberFormat="0" applyFont="0" applyAlignment="0" applyProtection="0">
      <alignment vertical="center"/>
    </xf>
    <xf numFmtId="0" fontId="3" fillId="22" borderId="30" applyNumberFormat="0" applyProtection="0">
      <alignment vertical="center"/>
    </xf>
    <xf numFmtId="0" fontId="43" fillId="0" borderId="44" applyNumberFormat="0" applyFill="0" applyAlignment="0" applyProtection="0">
      <alignment vertical="center"/>
    </xf>
    <xf numFmtId="0" fontId="15" fillId="23" borderId="31" applyNumberFormat="0" applyProtection="0">
      <alignment vertical="center"/>
    </xf>
    <xf numFmtId="0" fontId="20" fillId="0" borderId="32" applyNumberFormat="0" applyFill="0" applyProtection="0">
      <alignment vertical="center"/>
    </xf>
    <xf numFmtId="0" fontId="21" fillId="23" borderId="33" applyNumberFormat="0" applyProtection="0">
      <alignment vertical="center"/>
    </xf>
    <xf numFmtId="0" fontId="41" fillId="47" borderId="43" applyNumberFormat="0" applyAlignment="0" applyProtection="0">
      <alignment vertical="center"/>
    </xf>
    <xf numFmtId="0" fontId="23" fillId="7" borderId="31" applyNumberFormat="0" applyProtection="0">
      <alignment vertical="center"/>
    </xf>
    <xf numFmtId="0" fontId="21" fillId="23" borderId="45" applyNumberFormat="0" applyProtection="0">
      <alignment vertical="center"/>
    </xf>
    <xf numFmtId="0" fontId="7" fillId="0" borderId="41">
      <alignment horizontal="left" vertical="center"/>
    </xf>
    <xf numFmtId="0" fontId="44" fillId="47" borderId="45" applyNumberFormat="0" applyAlignment="0" applyProtection="0">
      <alignment vertical="center"/>
    </xf>
    <xf numFmtId="0" fontId="20" fillId="0" borderId="44" applyNumberFormat="0" applyFill="0" applyProtection="0">
      <alignment vertical="center"/>
    </xf>
    <xf numFmtId="0" fontId="44" fillId="47" borderId="39" applyNumberFormat="0" applyAlignment="0" applyProtection="0">
      <alignment vertical="center"/>
    </xf>
    <xf numFmtId="0" fontId="7" fillId="0" borderId="28">
      <alignment horizontal="left" vertical="center"/>
    </xf>
    <xf numFmtId="0" fontId="7" fillId="0" borderId="34">
      <alignment horizontal="left" vertical="center"/>
    </xf>
    <xf numFmtId="0" fontId="37" fillId="46" borderId="30" applyNumberFormat="0" applyFont="0" applyAlignment="0" applyProtection="0">
      <alignment vertical="center"/>
    </xf>
    <xf numFmtId="0" fontId="47" fillId="29" borderId="43" applyNumberFormat="0" applyAlignment="0" applyProtection="0">
      <alignment vertical="center"/>
    </xf>
    <xf numFmtId="0" fontId="41" fillId="47" borderId="31" applyNumberFormat="0" applyAlignment="0" applyProtection="0">
      <alignment vertical="center"/>
    </xf>
    <xf numFmtId="0" fontId="43" fillId="0" borderId="32" applyNumberFormat="0" applyFill="0" applyAlignment="0" applyProtection="0">
      <alignment vertical="center"/>
    </xf>
    <xf numFmtId="0" fontId="44" fillId="47" borderId="33" applyNumberFormat="0" applyAlignment="0" applyProtection="0">
      <alignment vertical="center"/>
    </xf>
    <xf numFmtId="0" fontId="47" fillId="29" borderId="31" applyNumberFormat="0" applyAlignment="0" applyProtection="0">
      <alignment vertical="center"/>
    </xf>
    <xf numFmtId="0" fontId="23" fillId="7" borderId="37" applyNumberFormat="0" applyProtection="0">
      <alignment vertical="center"/>
    </xf>
    <xf numFmtId="0" fontId="21" fillId="23" borderId="39" applyNumberFormat="0" applyProtection="0">
      <alignment vertical="center"/>
    </xf>
    <xf numFmtId="0" fontId="20" fillId="0" borderId="38" applyNumberFormat="0" applyFill="0" applyProtection="0">
      <alignment vertical="center"/>
    </xf>
    <xf numFmtId="0" fontId="7" fillId="0" borderId="35">
      <alignment horizontal="left" vertical="center"/>
    </xf>
    <xf numFmtId="0" fontId="7" fillId="0" borderId="35">
      <alignment horizontal="left" vertical="center"/>
    </xf>
    <xf numFmtId="0" fontId="7" fillId="0" borderId="41">
      <alignment horizontal="left" vertical="center"/>
    </xf>
    <xf numFmtId="0" fontId="7" fillId="0" borderId="29">
      <alignment horizontal="left" vertical="center"/>
    </xf>
    <xf numFmtId="0" fontId="7" fillId="0" borderId="29">
      <alignment horizontal="left" vertical="center"/>
    </xf>
    <xf numFmtId="0" fontId="37" fillId="46" borderId="30" applyNumberFormat="0" applyFont="0" applyAlignment="0" applyProtection="0">
      <alignment vertical="center"/>
    </xf>
    <xf numFmtId="0" fontId="7" fillId="0" borderId="28">
      <alignment horizontal="left" vertical="center"/>
    </xf>
    <xf numFmtId="0" fontId="41" fillId="47" borderId="31" applyNumberFormat="0" applyAlignment="0" applyProtection="0">
      <alignment vertical="center"/>
    </xf>
    <xf numFmtId="0" fontId="43" fillId="0" borderId="32" applyNumberFormat="0" applyFill="0" applyAlignment="0" applyProtection="0">
      <alignment vertical="center"/>
    </xf>
    <xf numFmtId="0" fontId="44" fillId="47" borderId="33" applyNumberFormat="0" applyAlignment="0" applyProtection="0">
      <alignment vertical="center"/>
    </xf>
    <xf numFmtId="0" fontId="47" fillId="29" borderId="31" applyNumberFormat="0" applyAlignment="0" applyProtection="0">
      <alignment vertical="center"/>
    </xf>
    <xf numFmtId="0" fontId="3" fillId="22" borderId="42" applyNumberFormat="0" applyProtection="0">
      <alignment vertical="center"/>
    </xf>
    <xf numFmtId="0" fontId="15" fillId="23" borderId="37" applyNumberFormat="0" applyProtection="0">
      <alignment vertical="center"/>
    </xf>
    <xf numFmtId="0" fontId="3" fillId="22" borderId="36" applyNumberFormat="0" applyProtection="0">
      <alignment vertical="center"/>
    </xf>
    <xf numFmtId="0" fontId="7" fillId="0" borderId="29">
      <alignment horizontal="left" vertical="center"/>
    </xf>
    <xf numFmtId="0" fontId="7" fillId="0" borderId="29">
      <alignment horizontal="left" vertical="center"/>
    </xf>
    <xf numFmtId="0" fontId="3" fillId="22" borderId="30" applyNumberFormat="0" applyProtection="0">
      <alignment vertical="center"/>
    </xf>
    <xf numFmtId="0" fontId="3" fillId="22" borderId="30" applyNumberFormat="0" applyProtection="0">
      <alignment vertical="center"/>
    </xf>
    <xf numFmtId="0" fontId="3" fillId="46" borderId="30" applyNumberFormat="0" applyFont="0" applyAlignment="0" applyProtection="0">
      <alignment vertical="center"/>
    </xf>
    <xf numFmtId="0" fontId="15" fillId="23" borderId="31" applyNumberFormat="0" applyProtection="0">
      <alignment vertical="center"/>
    </xf>
    <xf numFmtId="0" fontId="15" fillId="23" borderId="31" applyNumberFormat="0" applyProtection="0">
      <alignment vertical="center"/>
    </xf>
    <xf numFmtId="0" fontId="15" fillId="47" borderId="31" applyNumberFormat="0" applyAlignment="0" applyProtection="0">
      <alignment vertical="center"/>
    </xf>
    <xf numFmtId="0" fontId="20" fillId="0" borderId="32" applyNumberFormat="0" applyFill="0" applyProtection="0">
      <alignment vertical="center"/>
    </xf>
    <xf numFmtId="0" fontId="20" fillId="0" borderId="32" applyNumberFormat="0" applyFill="0" applyProtection="0">
      <alignment vertical="center"/>
    </xf>
    <xf numFmtId="0" fontId="20" fillId="0" borderId="32" applyNumberFormat="0" applyFill="0" applyAlignment="0" applyProtection="0">
      <alignment vertical="center"/>
    </xf>
    <xf numFmtId="0" fontId="21" fillId="23" borderId="33" applyNumberFormat="0" applyProtection="0">
      <alignment vertical="center"/>
    </xf>
    <xf numFmtId="0" fontId="21" fillId="23" borderId="33" applyNumberFormat="0" applyProtection="0">
      <alignment vertical="center"/>
    </xf>
    <xf numFmtId="0" fontId="21" fillId="47" borderId="33" applyNumberFormat="0" applyAlignment="0" applyProtection="0">
      <alignment vertical="center"/>
    </xf>
    <xf numFmtId="0" fontId="23" fillId="7" borderId="31" applyNumberFormat="0" applyProtection="0">
      <alignment vertical="center"/>
    </xf>
    <xf numFmtId="0" fontId="23" fillId="7" borderId="31" applyNumberFormat="0" applyProtection="0">
      <alignment vertical="center"/>
    </xf>
    <xf numFmtId="0" fontId="23" fillId="29" borderId="31" applyNumberFormat="0" applyAlignment="0" applyProtection="0">
      <alignment vertical="center"/>
    </xf>
    <xf numFmtId="0" fontId="7" fillId="0" borderId="35">
      <alignment horizontal="left" vertical="center"/>
    </xf>
    <xf numFmtId="0" fontId="7" fillId="0" borderId="35">
      <alignment horizontal="left" vertical="center"/>
    </xf>
    <xf numFmtId="0" fontId="37" fillId="46" borderId="36" applyNumberFormat="0" applyFont="0" applyAlignment="0" applyProtection="0">
      <alignment vertical="center"/>
    </xf>
    <xf numFmtId="0" fontId="7" fillId="0" borderId="34">
      <alignment horizontal="left" vertical="center"/>
    </xf>
    <xf numFmtId="0" fontId="41" fillId="47" borderId="37" applyNumberFormat="0" applyAlignment="0" applyProtection="0">
      <alignment vertical="center"/>
    </xf>
    <xf numFmtId="0" fontId="43" fillId="0" borderId="38" applyNumberFormat="0" applyFill="0" applyAlignment="0" applyProtection="0">
      <alignment vertical="center"/>
    </xf>
    <xf numFmtId="0" fontId="44" fillId="47" borderId="39" applyNumberFormat="0" applyAlignment="0" applyProtection="0">
      <alignment vertical="center"/>
    </xf>
    <xf numFmtId="0" fontId="47" fillId="29" borderId="37" applyNumberFormat="0" applyAlignment="0" applyProtection="0">
      <alignment vertical="center"/>
    </xf>
    <xf numFmtId="0" fontId="23" fillId="7" borderId="43" applyNumberFormat="0" applyProtection="0">
      <alignment vertical="center"/>
    </xf>
    <xf numFmtId="0" fontId="7" fillId="0" borderId="35">
      <alignment horizontal="left" vertical="center"/>
    </xf>
    <xf numFmtId="0" fontId="7" fillId="0" borderId="35">
      <alignment horizontal="left" vertical="center"/>
    </xf>
    <xf numFmtId="0" fontId="3" fillId="22" borderId="36" applyNumberFormat="0" applyProtection="0">
      <alignment vertical="center"/>
    </xf>
    <xf numFmtId="0" fontId="3" fillId="22" borderId="36" applyNumberFormat="0" applyProtection="0">
      <alignment vertical="center"/>
    </xf>
    <xf numFmtId="0" fontId="3" fillId="46" borderId="36" applyNumberFormat="0" applyFont="0" applyAlignment="0" applyProtection="0">
      <alignment vertical="center"/>
    </xf>
    <xf numFmtId="0" fontId="15" fillId="23" borderId="37" applyNumberFormat="0" applyProtection="0">
      <alignment vertical="center"/>
    </xf>
    <xf numFmtId="0" fontId="15" fillId="23" borderId="37" applyNumberFormat="0" applyProtection="0">
      <alignment vertical="center"/>
    </xf>
    <xf numFmtId="0" fontId="15" fillId="47" borderId="37" applyNumberFormat="0" applyAlignment="0" applyProtection="0">
      <alignment vertical="center"/>
    </xf>
    <xf numFmtId="0" fontId="20" fillId="0" borderId="38" applyNumberFormat="0" applyFill="0" applyProtection="0">
      <alignment vertical="center"/>
    </xf>
    <xf numFmtId="0" fontId="20" fillId="0" borderId="38" applyNumberFormat="0" applyFill="0" applyProtection="0">
      <alignment vertical="center"/>
    </xf>
    <xf numFmtId="0" fontId="20" fillId="0" borderId="38" applyNumberFormat="0" applyFill="0" applyAlignment="0" applyProtection="0">
      <alignment vertical="center"/>
    </xf>
    <xf numFmtId="0" fontId="21" fillId="23" borderId="39" applyNumberFormat="0" applyProtection="0">
      <alignment vertical="center"/>
    </xf>
    <xf numFmtId="0" fontId="21" fillId="23" borderId="39" applyNumberFormat="0" applyProtection="0">
      <alignment vertical="center"/>
    </xf>
    <xf numFmtId="0" fontId="21" fillId="47" borderId="39" applyNumberFormat="0" applyAlignment="0" applyProtection="0">
      <alignment vertical="center"/>
    </xf>
    <xf numFmtId="0" fontId="23" fillId="7" borderId="37" applyNumberFormat="0" applyProtection="0">
      <alignment vertical="center"/>
    </xf>
    <xf numFmtId="0" fontId="23" fillId="7" borderId="37" applyNumberFormat="0" applyProtection="0">
      <alignment vertical="center"/>
    </xf>
    <xf numFmtId="0" fontId="23" fillId="29" borderId="37" applyNumberFormat="0" applyAlignment="0" applyProtection="0">
      <alignment vertical="center"/>
    </xf>
    <xf numFmtId="0" fontId="37" fillId="46" borderId="42" applyNumberFormat="0" applyFont="0" applyAlignment="0" applyProtection="0">
      <alignment vertical="center"/>
    </xf>
    <xf numFmtId="0" fontId="7" fillId="0" borderId="40">
      <alignment horizontal="left" vertical="center"/>
    </xf>
    <xf numFmtId="0" fontId="41" fillId="47" borderId="43" applyNumberFormat="0" applyAlignment="0" applyProtection="0">
      <alignment vertical="center"/>
    </xf>
    <xf numFmtId="0" fontId="43" fillId="0" borderId="44" applyNumberFormat="0" applyFill="0" applyAlignment="0" applyProtection="0">
      <alignment vertical="center"/>
    </xf>
    <xf numFmtId="0" fontId="44" fillId="47" borderId="45" applyNumberFormat="0" applyAlignment="0" applyProtection="0">
      <alignment vertical="center"/>
    </xf>
    <xf numFmtId="0" fontId="47" fillId="29" borderId="43" applyNumberFormat="0" applyAlignment="0" applyProtection="0">
      <alignment vertical="center"/>
    </xf>
    <xf numFmtId="0" fontId="3" fillId="22" borderId="42" applyNumberFormat="0" applyProtection="0">
      <alignment vertical="center"/>
    </xf>
    <xf numFmtId="0" fontId="3" fillId="22" borderId="42" applyNumberFormat="0" applyProtection="0">
      <alignment vertical="center"/>
    </xf>
    <xf numFmtId="0" fontId="3" fillId="46" borderId="42" applyNumberFormat="0" applyFont="0" applyAlignment="0" applyProtection="0">
      <alignment vertical="center"/>
    </xf>
    <xf numFmtId="0" fontId="15" fillId="23" borderId="43" applyNumberFormat="0" applyProtection="0">
      <alignment vertical="center"/>
    </xf>
    <xf numFmtId="0" fontId="15" fillId="23" borderId="43" applyNumberFormat="0" applyProtection="0">
      <alignment vertical="center"/>
    </xf>
    <xf numFmtId="0" fontId="15" fillId="47" borderId="43" applyNumberFormat="0" applyAlignment="0" applyProtection="0">
      <alignment vertical="center"/>
    </xf>
    <xf numFmtId="0" fontId="20" fillId="0" borderId="44" applyNumberFormat="0" applyFill="0" applyProtection="0">
      <alignment vertical="center"/>
    </xf>
    <xf numFmtId="0" fontId="20" fillId="0" borderId="44" applyNumberFormat="0" applyFill="0" applyProtection="0">
      <alignment vertical="center"/>
    </xf>
    <xf numFmtId="0" fontId="20" fillId="0" borderId="44" applyNumberFormat="0" applyFill="0" applyAlignment="0" applyProtection="0">
      <alignment vertical="center"/>
    </xf>
    <xf numFmtId="0" fontId="21" fillId="23" borderId="45" applyNumberFormat="0" applyProtection="0">
      <alignment vertical="center"/>
    </xf>
    <xf numFmtId="0" fontId="21" fillId="23" borderId="45" applyNumberFormat="0" applyProtection="0">
      <alignment vertical="center"/>
    </xf>
    <xf numFmtId="0" fontId="21" fillId="47" borderId="45" applyNumberFormat="0" applyAlignment="0" applyProtection="0">
      <alignment vertical="center"/>
    </xf>
    <xf numFmtId="0" fontId="23" fillId="7" borderId="43" applyNumberFormat="0" applyProtection="0">
      <alignment vertical="center"/>
    </xf>
    <xf numFmtId="0" fontId="23" fillId="7" borderId="43" applyNumberFormat="0" applyProtection="0">
      <alignment vertical="center"/>
    </xf>
    <xf numFmtId="0" fontId="23" fillId="29" borderId="43"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76">
    <xf numFmtId="0" fontId="0" fillId="0" borderId="0" xfId="0">
      <alignment vertical="center"/>
    </xf>
    <xf numFmtId="0" fontId="53" fillId="50" borderId="71" xfId="0" applyFont="1" applyFill="1" applyBorder="1" applyProtection="1">
      <alignment vertical="center"/>
      <protection locked="0"/>
    </xf>
    <xf numFmtId="0" fontId="53" fillId="50" borderId="72" xfId="0" applyFont="1" applyFill="1" applyBorder="1" applyProtection="1">
      <alignment vertical="center"/>
      <protection locked="0"/>
    </xf>
    <xf numFmtId="0" fontId="53" fillId="50" borderId="73" xfId="0" applyFont="1" applyFill="1" applyBorder="1" applyProtection="1">
      <alignment vertical="center"/>
      <protection locked="0"/>
    </xf>
    <xf numFmtId="0" fontId="53" fillId="50" borderId="74" xfId="0" applyFont="1" applyFill="1" applyBorder="1" applyProtection="1">
      <alignment vertical="center"/>
      <protection locked="0"/>
    </xf>
    <xf numFmtId="0" fontId="53" fillId="50" borderId="75" xfId="0" applyFont="1" applyFill="1" applyBorder="1" applyProtection="1">
      <alignment vertical="center"/>
      <protection locked="0"/>
    </xf>
    <xf numFmtId="0" fontId="53" fillId="0" borderId="1" xfId="0" applyFont="1" applyFill="1" applyBorder="1" applyProtection="1">
      <alignment vertical="center"/>
    </xf>
    <xf numFmtId="0" fontId="53" fillId="0" borderId="47" xfId="0" applyFont="1" applyFill="1" applyBorder="1" applyProtection="1">
      <alignment vertical="center"/>
    </xf>
    <xf numFmtId="0" fontId="53" fillId="50" borderId="58" xfId="0" applyFont="1" applyFill="1" applyBorder="1" applyProtection="1">
      <alignment vertical="center"/>
      <protection locked="0"/>
    </xf>
    <xf numFmtId="0" fontId="53" fillId="50" borderId="59" xfId="0" applyFont="1" applyFill="1" applyBorder="1" applyProtection="1">
      <alignment vertical="center"/>
      <protection locked="0"/>
    </xf>
    <xf numFmtId="0" fontId="53" fillId="50" borderId="1" xfId="0" applyFont="1" applyFill="1" applyBorder="1" applyProtection="1">
      <alignment vertical="center"/>
      <protection locked="0"/>
    </xf>
    <xf numFmtId="0" fontId="53" fillId="50" borderId="62" xfId="0" applyFont="1" applyFill="1" applyBorder="1" applyProtection="1">
      <alignment vertical="center"/>
      <protection locked="0"/>
    </xf>
    <xf numFmtId="184" fontId="53" fillId="50" borderId="99" xfId="0" applyNumberFormat="1" applyFont="1" applyFill="1" applyBorder="1" applyProtection="1">
      <alignment vertical="center"/>
      <protection locked="0"/>
    </xf>
    <xf numFmtId="184" fontId="53" fillId="50" borderId="97" xfId="0" applyNumberFormat="1" applyFont="1" applyFill="1" applyBorder="1" applyProtection="1">
      <alignment vertical="center"/>
      <protection locked="0"/>
    </xf>
    <xf numFmtId="184" fontId="53" fillId="50" borderId="50" xfId="0" applyNumberFormat="1" applyFont="1" applyFill="1" applyBorder="1" applyProtection="1">
      <alignment vertical="center"/>
      <protection locked="0"/>
    </xf>
    <xf numFmtId="184" fontId="53" fillId="50" borderId="112" xfId="0" applyNumberFormat="1" applyFont="1" applyFill="1" applyBorder="1" applyProtection="1">
      <alignment vertical="center"/>
      <protection locked="0"/>
    </xf>
    <xf numFmtId="184" fontId="53" fillId="50" borderId="2" xfId="0" applyNumberFormat="1" applyFont="1" applyFill="1" applyBorder="1" applyProtection="1">
      <alignment vertical="center"/>
      <protection locked="0"/>
    </xf>
    <xf numFmtId="185" fontId="53" fillId="50" borderId="113" xfId="0" applyNumberFormat="1" applyFont="1" applyFill="1" applyBorder="1" applyProtection="1">
      <alignment vertical="center"/>
      <protection locked="0"/>
    </xf>
    <xf numFmtId="185" fontId="53" fillId="50" borderId="114" xfId="0" applyNumberFormat="1" applyFont="1" applyFill="1" applyBorder="1" applyProtection="1">
      <alignment vertical="center"/>
      <protection locked="0"/>
    </xf>
    <xf numFmtId="185" fontId="53" fillId="50" borderId="78" xfId="0" applyNumberFormat="1" applyFont="1" applyFill="1" applyBorder="1" applyProtection="1">
      <alignment vertical="center"/>
      <protection locked="0"/>
    </xf>
    <xf numFmtId="185" fontId="53" fillId="50" borderId="115" xfId="0" applyNumberFormat="1" applyFont="1" applyFill="1" applyBorder="1" applyProtection="1">
      <alignment vertical="center"/>
      <protection locked="0"/>
    </xf>
    <xf numFmtId="0" fontId="53" fillId="50" borderId="134" xfId="0" applyFont="1" applyFill="1" applyBorder="1" applyProtection="1">
      <alignment vertical="center"/>
      <protection locked="0"/>
    </xf>
    <xf numFmtId="0" fontId="53" fillId="50" borderId="125" xfId="0" applyFont="1" applyFill="1" applyBorder="1" applyProtection="1">
      <alignment vertical="center"/>
      <protection locked="0"/>
    </xf>
    <xf numFmtId="0" fontId="53" fillId="50" borderId="135" xfId="0" applyFont="1" applyFill="1" applyBorder="1" applyProtection="1">
      <alignment vertical="center"/>
      <protection locked="0"/>
    </xf>
    <xf numFmtId="0" fontId="53" fillId="50" borderId="136" xfId="0" applyFont="1" applyFill="1" applyBorder="1" applyProtection="1">
      <alignment vertical="center"/>
      <protection locked="0"/>
    </xf>
    <xf numFmtId="0" fontId="53" fillId="50" borderId="137" xfId="0" applyFont="1" applyFill="1" applyBorder="1" applyProtection="1">
      <alignment vertical="center"/>
      <protection locked="0"/>
    </xf>
    <xf numFmtId="0" fontId="53" fillId="0" borderId="138" xfId="0" applyFont="1" applyFill="1" applyBorder="1" applyProtection="1">
      <alignment vertical="center"/>
    </xf>
    <xf numFmtId="0" fontId="53" fillId="0" borderId="139" xfId="0" applyFont="1" applyFill="1" applyBorder="1" applyProtection="1">
      <alignment vertical="center"/>
    </xf>
    <xf numFmtId="0" fontId="53" fillId="0" borderId="140" xfId="0" applyFont="1" applyFill="1" applyBorder="1" applyProtection="1">
      <alignment vertical="center"/>
    </xf>
    <xf numFmtId="0" fontId="53" fillId="0" borderId="141" xfId="0" applyFont="1" applyFill="1" applyBorder="1" applyProtection="1">
      <alignment vertical="center"/>
    </xf>
    <xf numFmtId="0" fontId="53" fillId="0" borderId="142" xfId="0" applyFont="1" applyFill="1" applyBorder="1" applyProtection="1">
      <alignment vertical="center"/>
    </xf>
    <xf numFmtId="184" fontId="53" fillId="50" borderId="56" xfId="0" applyNumberFormat="1" applyFont="1" applyFill="1" applyBorder="1" applyProtection="1">
      <alignment vertical="center"/>
      <protection locked="0"/>
    </xf>
    <xf numFmtId="184" fontId="53" fillId="50" borderId="57" xfId="0" applyNumberFormat="1" applyFont="1" applyFill="1" applyBorder="1" applyProtection="1">
      <alignment vertical="center"/>
      <protection locked="0"/>
    </xf>
    <xf numFmtId="184" fontId="53" fillId="50" borderId="40" xfId="0" applyNumberFormat="1" applyFont="1" applyFill="1" applyBorder="1" applyProtection="1">
      <alignment vertical="center"/>
      <protection locked="0"/>
    </xf>
    <xf numFmtId="184" fontId="53" fillId="50" borderId="61" xfId="0" applyNumberFormat="1" applyFont="1" applyFill="1" applyBorder="1" applyProtection="1">
      <alignment vertical="center"/>
      <protection locked="0"/>
    </xf>
    <xf numFmtId="184" fontId="53" fillId="50" borderId="47" xfId="0" applyNumberFormat="1" applyFont="1" applyFill="1" applyBorder="1" applyProtection="1">
      <alignment vertical="center"/>
      <protection locked="0"/>
    </xf>
    <xf numFmtId="184" fontId="53" fillId="50" borderId="58" xfId="0" applyNumberFormat="1" applyFont="1" applyFill="1" applyBorder="1" applyProtection="1">
      <alignment vertical="center"/>
      <protection locked="0"/>
    </xf>
    <xf numFmtId="184" fontId="53" fillId="50" borderId="59" xfId="0" applyNumberFormat="1" applyFont="1" applyFill="1" applyBorder="1" applyProtection="1">
      <alignment vertical="center"/>
      <protection locked="0"/>
    </xf>
    <xf numFmtId="184" fontId="53" fillId="50" borderId="62" xfId="0" applyNumberFormat="1" applyFont="1" applyFill="1" applyBorder="1" applyProtection="1">
      <alignment vertical="center"/>
      <protection locked="0"/>
    </xf>
    <xf numFmtId="184" fontId="53" fillId="50" borderId="2" xfId="345" applyNumberFormat="1" applyFont="1" applyFill="1" applyBorder="1" applyProtection="1">
      <alignment vertical="center"/>
      <protection locked="0"/>
    </xf>
    <xf numFmtId="0" fontId="55" fillId="0" borderId="0" xfId="0" applyFont="1" applyFill="1" applyProtection="1">
      <alignment vertical="center"/>
    </xf>
    <xf numFmtId="0" fontId="53" fillId="0" borderId="0" xfId="0" applyFont="1" applyFill="1" applyProtection="1">
      <alignment vertical="center"/>
    </xf>
    <xf numFmtId="0" fontId="53" fillId="48" borderId="52" xfId="0" applyFont="1" applyFill="1" applyBorder="1" applyProtection="1">
      <alignment vertical="center"/>
    </xf>
    <xf numFmtId="0" fontId="56" fillId="48" borderId="60" xfId="0" applyFont="1" applyFill="1" applyBorder="1" applyAlignment="1" applyProtection="1">
      <alignment horizontal="center" vertical="center" shrinkToFit="1"/>
    </xf>
    <xf numFmtId="0" fontId="53" fillId="0" borderId="85" xfId="0" applyFont="1" applyFill="1" applyBorder="1" applyAlignment="1" applyProtection="1">
      <alignment horizontal="center" vertical="center"/>
    </xf>
    <xf numFmtId="0" fontId="54" fillId="48" borderId="70" xfId="0" applyFont="1" applyFill="1" applyBorder="1" applyAlignment="1" applyProtection="1">
      <alignment vertical="center" wrapText="1"/>
    </xf>
    <xf numFmtId="0" fontId="53" fillId="0" borderId="70" xfId="0" applyFont="1" applyFill="1" applyBorder="1" applyProtection="1">
      <alignment vertical="center"/>
    </xf>
    <xf numFmtId="0" fontId="53" fillId="0" borderId="74" xfId="0" applyFont="1" applyFill="1" applyBorder="1" applyProtection="1">
      <alignment vertical="center"/>
    </xf>
    <xf numFmtId="0" fontId="54" fillId="48" borderId="133" xfId="0" applyFont="1" applyFill="1" applyBorder="1" applyAlignment="1" applyProtection="1">
      <alignment vertical="center" shrinkToFit="1"/>
    </xf>
    <xf numFmtId="0" fontId="53" fillId="0" borderId="133" xfId="0" applyFont="1" applyFill="1" applyBorder="1" applyProtection="1">
      <alignment vertical="center"/>
    </xf>
    <xf numFmtId="0" fontId="53" fillId="0" borderId="136" xfId="0" applyFont="1" applyFill="1" applyBorder="1" applyProtection="1">
      <alignment vertical="center"/>
    </xf>
    <xf numFmtId="0" fontId="54" fillId="48" borderId="69" xfId="0" applyFont="1" applyFill="1" applyBorder="1" applyAlignment="1" applyProtection="1">
      <alignment vertical="center" wrapText="1"/>
    </xf>
    <xf numFmtId="0" fontId="53" fillId="0" borderId="69" xfId="0" applyFont="1" applyFill="1" applyBorder="1" applyProtection="1">
      <alignment vertical="center"/>
    </xf>
    <xf numFmtId="0" fontId="53" fillId="51" borderId="53" xfId="0" applyFont="1" applyFill="1" applyBorder="1" applyAlignment="1" applyProtection="1">
      <alignment horizontal="center" vertical="center"/>
    </xf>
    <xf numFmtId="0" fontId="53" fillId="0" borderId="102" xfId="0" applyFont="1" applyFill="1" applyBorder="1" applyAlignment="1" applyProtection="1">
      <alignment horizontal="center" vertical="center"/>
    </xf>
    <xf numFmtId="0" fontId="53" fillId="0" borderId="132" xfId="0" applyFont="1" applyFill="1" applyBorder="1" applyAlignment="1" applyProtection="1">
      <alignment horizontal="center" vertical="center"/>
    </xf>
    <xf numFmtId="0" fontId="53" fillId="0" borderId="59" xfId="0" applyFont="1" applyFill="1" applyBorder="1" applyAlignment="1" applyProtection="1">
      <alignment horizontal="center" vertical="center"/>
    </xf>
    <xf numFmtId="0" fontId="53" fillId="0" borderId="52" xfId="0" applyFont="1" applyFill="1" applyBorder="1" applyAlignment="1" applyProtection="1">
      <alignment vertical="center"/>
    </xf>
    <xf numFmtId="0" fontId="53" fillId="0" borderId="2" xfId="0" applyFont="1" applyFill="1" applyBorder="1" applyAlignment="1" applyProtection="1">
      <alignment horizontal="center" vertical="center"/>
    </xf>
    <xf numFmtId="184" fontId="53" fillId="0" borderId="2" xfId="0" applyNumberFormat="1" applyFont="1" applyFill="1" applyBorder="1" applyProtection="1">
      <alignment vertical="center"/>
    </xf>
    <xf numFmtId="184" fontId="53" fillId="0" borderId="57" xfId="0" applyNumberFormat="1" applyFont="1" applyFill="1" applyBorder="1" applyProtection="1">
      <alignment vertical="center"/>
    </xf>
    <xf numFmtId="184" fontId="53" fillId="0" borderId="47" xfId="0" applyNumberFormat="1" applyFont="1" applyFill="1" applyBorder="1" applyProtection="1">
      <alignment vertical="center"/>
    </xf>
    <xf numFmtId="184" fontId="53" fillId="0" borderId="46" xfId="0" applyNumberFormat="1" applyFont="1" applyFill="1" applyBorder="1" applyProtection="1">
      <alignment vertical="center"/>
    </xf>
    <xf numFmtId="0" fontId="53" fillId="0" borderId="46" xfId="0" applyFont="1" applyFill="1" applyBorder="1" applyProtection="1">
      <alignment vertical="center"/>
    </xf>
    <xf numFmtId="0" fontId="53" fillId="0" borderId="63" xfId="0" applyFont="1" applyFill="1" applyBorder="1" applyProtection="1">
      <alignment vertical="center"/>
    </xf>
    <xf numFmtId="0" fontId="53" fillId="0" borderId="2" xfId="0" applyFont="1" applyFill="1" applyBorder="1" applyProtection="1">
      <alignment vertical="center"/>
    </xf>
    <xf numFmtId="0" fontId="52" fillId="0" borderId="0" xfId="0" applyFont="1" applyFill="1" applyAlignment="1" applyProtection="1">
      <alignment horizontal="right" vertical="center"/>
    </xf>
    <xf numFmtId="0" fontId="53" fillId="0" borderId="0" xfId="0" applyFont="1" applyProtection="1">
      <alignment vertical="center"/>
    </xf>
    <xf numFmtId="0" fontId="53" fillId="0" borderId="0" xfId="0" applyFont="1" applyFill="1" applyBorder="1" applyAlignment="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7" fillId="0" borderId="0" xfId="0" applyFont="1" applyFill="1" applyBorder="1" applyAlignment="1" applyProtection="1">
      <alignment vertical="center"/>
    </xf>
    <xf numFmtId="184" fontId="53" fillId="0" borderId="99" xfId="0" applyNumberFormat="1" applyFont="1" applyFill="1" applyBorder="1" applyProtection="1">
      <alignment vertical="center"/>
    </xf>
    <xf numFmtId="0" fontId="53" fillId="0" borderId="94" xfId="0" applyFont="1" applyBorder="1" applyAlignment="1" applyProtection="1">
      <alignment horizontal="center" vertical="center"/>
    </xf>
    <xf numFmtId="0" fontId="53" fillId="0" borderId="55" xfId="0" applyFont="1" applyBorder="1" applyAlignment="1" applyProtection="1">
      <alignment horizontal="center" vertical="center"/>
    </xf>
    <xf numFmtId="0" fontId="53" fillId="0" borderId="0" xfId="0"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54" fillId="48" borderId="77" xfId="0" applyFont="1" applyFill="1" applyBorder="1" applyAlignment="1" applyProtection="1">
      <alignment horizontal="center" vertical="center" shrinkToFit="1"/>
    </xf>
    <xf numFmtId="185" fontId="53" fillId="0" borderId="76" xfId="0" applyNumberFormat="1" applyFont="1" applyFill="1" applyBorder="1" applyProtection="1">
      <alignment vertical="center"/>
    </xf>
    <xf numFmtId="184" fontId="53" fillId="51" borderId="109" xfId="0" applyNumberFormat="1" applyFont="1" applyFill="1" applyBorder="1" applyAlignment="1" applyProtection="1">
      <alignment horizontal="right" vertical="top"/>
    </xf>
    <xf numFmtId="184" fontId="53" fillId="51" borderId="110" xfId="0" applyNumberFormat="1" applyFont="1" applyFill="1" applyBorder="1" applyAlignment="1" applyProtection="1">
      <alignment horizontal="right" vertical="top"/>
    </xf>
    <xf numFmtId="0" fontId="57" fillId="0" borderId="129" xfId="0" applyFont="1" applyBorder="1" applyAlignment="1" applyProtection="1">
      <alignment horizontal="center" vertical="center" wrapText="1"/>
    </xf>
    <xf numFmtId="0" fontId="57" fillId="0" borderId="107" xfId="0" applyFont="1" applyBorder="1" applyAlignment="1" applyProtection="1">
      <alignment horizontal="center" vertical="center" wrapText="1"/>
    </xf>
    <xf numFmtId="0" fontId="57" fillId="0" borderId="108" xfId="0" applyFont="1" applyBorder="1" applyAlignment="1" applyProtection="1">
      <alignment horizontal="center" vertical="center"/>
    </xf>
    <xf numFmtId="0" fontId="53" fillId="0" borderId="103" xfId="0" applyFont="1" applyBorder="1" applyProtection="1">
      <alignment vertical="center"/>
    </xf>
    <xf numFmtId="0" fontId="53" fillId="0" borderId="104" xfId="0" applyFont="1" applyBorder="1" applyProtection="1">
      <alignment vertical="center"/>
    </xf>
    <xf numFmtId="0" fontId="54" fillId="48" borderId="2" xfId="0" applyFont="1" applyFill="1" applyBorder="1" applyAlignment="1" applyProtection="1">
      <alignment horizontal="center" vertical="center"/>
    </xf>
    <xf numFmtId="0" fontId="54" fillId="0" borderId="83" xfId="0" applyFont="1" applyBorder="1" applyAlignment="1" applyProtection="1">
      <alignment horizontal="center" vertical="center" wrapText="1"/>
    </xf>
    <xf numFmtId="0" fontId="54" fillId="0" borderId="81" xfId="0" applyFont="1" applyFill="1" applyBorder="1" applyAlignment="1" applyProtection="1">
      <alignment horizontal="center" vertical="center"/>
    </xf>
    <xf numFmtId="0" fontId="54" fillId="0" borderId="96" xfId="0" applyFont="1" applyFill="1" applyBorder="1" applyAlignment="1" applyProtection="1">
      <alignment horizontal="center" vertical="center"/>
    </xf>
    <xf numFmtId="0" fontId="53" fillId="0" borderId="105" xfId="0" applyFont="1" applyBorder="1" applyAlignment="1" applyProtection="1">
      <alignment horizontal="center" vertical="center"/>
    </xf>
    <xf numFmtId="0" fontId="53" fillId="0" borderId="87" xfId="0" applyFont="1" applyBorder="1" applyAlignment="1" applyProtection="1">
      <alignment horizontal="center" vertical="center"/>
    </xf>
    <xf numFmtId="0" fontId="57" fillId="0" borderId="79" xfId="0" applyFont="1" applyBorder="1" applyAlignment="1" applyProtection="1">
      <alignment horizontal="center" vertical="center" wrapText="1"/>
    </xf>
    <xf numFmtId="0" fontId="57" fillId="0" borderId="82" xfId="0" applyFont="1" applyFill="1" applyBorder="1" applyAlignment="1" applyProtection="1">
      <alignment horizontal="center" vertical="center" wrapText="1"/>
    </xf>
    <xf numFmtId="0" fontId="57" fillId="0" borderId="125" xfId="0" applyFont="1" applyFill="1" applyBorder="1" applyAlignment="1" applyProtection="1">
      <alignment horizontal="center" vertical="center" wrapText="1"/>
    </xf>
    <xf numFmtId="0" fontId="53" fillId="0" borderId="48" xfId="0" applyFont="1" applyFill="1" applyBorder="1" applyAlignment="1" applyProtection="1">
      <alignment vertical="center" shrinkToFit="1"/>
    </xf>
    <xf numFmtId="0" fontId="53" fillId="0" borderId="88" xfId="0" applyFont="1" applyFill="1" applyBorder="1" applyAlignment="1" applyProtection="1">
      <alignment horizontal="center" vertical="center" shrinkToFit="1"/>
    </xf>
    <xf numFmtId="184" fontId="53" fillId="0" borderId="128" xfId="0" applyNumberFormat="1" applyFont="1" applyFill="1" applyBorder="1" applyProtection="1">
      <alignment vertical="center"/>
    </xf>
    <xf numFmtId="184" fontId="53" fillId="0" borderId="123" xfId="0" applyNumberFormat="1" applyFont="1" applyFill="1" applyBorder="1" applyProtection="1">
      <alignment vertical="center"/>
    </xf>
    <xf numFmtId="184" fontId="53" fillId="51" borderId="53" xfId="0" applyNumberFormat="1" applyFont="1" applyFill="1" applyBorder="1" applyProtection="1">
      <alignment vertical="center"/>
    </xf>
    <xf numFmtId="184" fontId="53" fillId="0" borderId="102" xfId="0" applyNumberFormat="1" applyFont="1" applyFill="1" applyBorder="1" applyProtection="1">
      <alignment vertical="center"/>
    </xf>
    <xf numFmtId="184" fontId="53" fillId="0" borderId="90" xfId="0" applyNumberFormat="1" applyFont="1" applyFill="1" applyBorder="1" applyProtection="1">
      <alignment vertical="center"/>
    </xf>
    <xf numFmtId="184" fontId="53" fillId="0" borderId="58" xfId="0" applyNumberFormat="1" applyFont="1" applyFill="1" applyBorder="1" applyProtection="1">
      <alignment vertical="center"/>
    </xf>
    <xf numFmtId="184" fontId="53" fillId="0" borderId="59" xfId="0" applyNumberFormat="1" applyFont="1" applyFill="1" applyBorder="1" applyProtection="1">
      <alignment vertical="center"/>
    </xf>
    <xf numFmtId="184" fontId="53" fillId="0" borderId="1" xfId="0" applyNumberFormat="1" applyFont="1" applyFill="1" applyBorder="1" applyProtection="1">
      <alignment vertical="center"/>
    </xf>
    <xf numFmtId="184" fontId="53" fillId="0" borderId="62" xfId="0" applyNumberFormat="1" applyFont="1" applyFill="1" applyBorder="1" applyProtection="1">
      <alignment vertical="center"/>
    </xf>
    <xf numFmtId="184" fontId="53" fillId="0" borderId="63" xfId="0" applyNumberFormat="1" applyFont="1" applyFill="1" applyBorder="1" applyProtection="1">
      <alignment vertical="center"/>
    </xf>
    <xf numFmtId="0" fontId="54" fillId="0" borderId="0" xfId="0" applyFont="1" applyFill="1" applyAlignment="1" applyProtection="1">
      <alignment vertical="center"/>
    </xf>
    <xf numFmtId="0" fontId="53" fillId="48" borderId="2" xfId="0" applyFont="1" applyFill="1" applyBorder="1" applyAlignment="1" applyProtection="1">
      <alignment horizontal="center" vertical="center" shrinkToFit="1"/>
    </xf>
    <xf numFmtId="0" fontId="53" fillId="48" borderId="2" xfId="0" applyFont="1" applyFill="1" applyBorder="1" applyAlignment="1" applyProtection="1">
      <alignment horizontal="center" vertical="center"/>
    </xf>
    <xf numFmtId="0" fontId="54" fillId="48" borderId="60" xfId="0" applyFont="1" applyFill="1" applyBorder="1" applyAlignment="1" applyProtection="1">
      <alignment horizontal="center" vertical="center"/>
    </xf>
    <xf numFmtId="0" fontId="54" fillId="48" borderId="46" xfId="0" applyFont="1" applyFill="1" applyBorder="1" applyAlignment="1" applyProtection="1">
      <alignment vertical="center" wrapText="1"/>
    </xf>
    <xf numFmtId="184" fontId="53" fillId="0" borderId="61" xfId="0" applyNumberFormat="1" applyFont="1" applyFill="1" applyBorder="1" applyProtection="1">
      <alignment vertical="center"/>
    </xf>
    <xf numFmtId="0" fontId="54" fillId="48" borderId="46" xfId="0" applyFont="1" applyFill="1" applyBorder="1" applyAlignment="1" applyProtection="1">
      <alignment vertical="center" shrinkToFit="1"/>
    </xf>
    <xf numFmtId="0" fontId="54" fillId="48" borderId="2" xfId="0" applyFont="1" applyFill="1" applyBorder="1" applyAlignment="1" applyProtection="1">
      <alignment horizontal="center" vertical="center" wrapText="1"/>
    </xf>
    <xf numFmtId="0" fontId="53" fillId="0" borderId="55" xfId="0" applyFont="1" applyFill="1" applyBorder="1" applyAlignment="1" applyProtection="1">
      <alignment horizontal="center" vertical="center" shrinkToFit="1"/>
    </xf>
    <xf numFmtId="0" fontId="54" fillId="48" borderId="2" xfId="0" applyFont="1" applyFill="1" applyBorder="1" applyAlignment="1" applyProtection="1">
      <alignment vertical="center" shrinkToFit="1"/>
    </xf>
    <xf numFmtId="184" fontId="53" fillId="0" borderId="2" xfId="345" applyNumberFormat="1" applyFont="1" applyFill="1" applyBorder="1" applyProtection="1">
      <alignment vertical="center"/>
    </xf>
    <xf numFmtId="187" fontId="53" fillId="0" borderId="92" xfId="0" applyNumberFormat="1" applyFont="1" applyFill="1" applyBorder="1" applyProtection="1">
      <alignment vertical="center"/>
    </xf>
    <xf numFmtId="187" fontId="53" fillId="0" borderId="89" xfId="0" applyNumberFormat="1" applyFont="1" applyFill="1" applyBorder="1" applyProtection="1">
      <alignment vertical="center"/>
    </xf>
    <xf numFmtId="0" fontId="53" fillId="0" borderId="147" xfId="0" applyFont="1" applyFill="1" applyBorder="1" applyProtection="1">
      <alignment vertical="center"/>
    </xf>
    <xf numFmtId="0" fontId="54" fillId="48" borderId="46" xfId="0" applyFont="1" applyFill="1" applyBorder="1" applyAlignment="1" applyProtection="1">
      <alignment horizontal="center" vertical="center"/>
    </xf>
    <xf numFmtId="0" fontId="54" fillId="0" borderId="3" xfId="0" applyFont="1" applyFill="1" applyBorder="1" applyAlignment="1" applyProtection="1">
      <alignment vertical="center" wrapText="1"/>
    </xf>
    <xf numFmtId="0" fontId="54" fillId="48" borderId="2" xfId="0" applyFont="1" applyFill="1" applyBorder="1" applyAlignment="1" applyProtection="1">
      <alignment vertical="center" wrapText="1"/>
    </xf>
    <xf numFmtId="0" fontId="58" fillId="0" borderId="0" xfId="0" applyFont="1" applyFill="1" applyProtection="1">
      <alignment vertical="center"/>
    </xf>
    <xf numFmtId="184" fontId="53" fillId="0" borderId="126" xfId="0" applyNumberFormat="1" applyFont="1" applyFill="1" applyBorder="1" applyProtection="1">
      <alignment vertical="center"/>
    </xf>
    <xf numFmtId="0" fontId="53" fillId="51" borderId="59" xfId="0" applyFont="1" applyFill="1" applyBorder="1" applyProtection="1">
      <alignment vertical="center"/>
    </xf>
    <xf numFmtId="0" fontId="53" fillId="50" borderId="2" xfId="0" applyFont="1" applyFill="1" applyBorder="1" applyAlignment="1" applyProtection="1">
      <alignment horizontal="center" vertical="center"/>
    </xf>
    <xf numFmtId="0" fontId="54" fillId="48" borderId="2" xfId="0" applyFont="1" applyFill="1" applyBorder="1" applyAlignment="1" applyProtection="1">
      <alignment horizontal="center" vertical="center" shrinkToFit="1"/>
    </xf>
    <xf numFmtId="38" fontId="53" fillId="0" borderId="2" xfId="345" applyFont="1" applyFill="1" applyBorder="1" applyProtection="1">
      <alignment vertical="center"/>
    </xf>
    <xf numFmtId="186" fontId="53" fillId="0" borderId="0" xfId="0" applyNumberFormat="1" applyFont="1" applyFill="1" applyBorder="1" applyAlignment="1" applyProtection="1">
      <alignment horizontal="center" vertical="center"/>
    </xf>
    <xf numFmtId="184" fontId="53" fillId="0" borderId="0" xfId="0" applyNumberFormat="1" applyFont="1" applyFill="1" applyBorder="1" applyProtection="1">
      <alignment vertical="center"/>
    </xf>
    <xf numFmtId="0" fontId="57" fillId="49" borderId="2" xfId="0" applyFont="1" applyFill="1" applyBorder="1" applyAlignment="1" applyProtection="1">
      <alignment horizontal="center" vertical="center" wrapText="1"/>
    </xf>
    <xf numFmtId="0" fontId="54" fillId="49" borderId="2" xfId="0" applyFont="1" applyFill="1" applyBorder="1" applyProtection="1">
      <alignment vertical="center"/>
    </xf>
    <xf numFmtId="0" fontId="53" fillId="0" borderId="103" xfId="0" applyFont="1" applyFill="1" applyBorder="1" applyProtection="1">
      <alignment vertical="center"/>
    </xf>
    <xf numFmtId="0" fontId="57" fillId="0" borderId="80" xfId="0" applyFont="1" applyFill="1" applyBorder="1" applyAlignment="1" applyProtection="1">
      <alignment horizontal="center" vertical="center"/>
    </xf>
    <xf numFmtId="0" fontId="57" fillId="0" borderId="131" xfId="0" applyFont="1" applyFill="1" applyBorder="1" applyAlignment="1" applyProtection="1">
      <alignment horizontal="center" vertical="center"/>
    </xf>
    <xf numFmtId="0" fontId="53" fillId="48" borderId="53" xfId="0" applyFont="1" applyFill="1" applyBorder="1" applyAlignment="1" applyProtection="1">
      <alignment horizontal="center" vertical="center"/>
    </xf>
    <xf numFmtId="0" fontId="54" fillId="48" borderId="51" xfId="0" applyFont="1" applyFill="1" applyBorder="1" applyProtection="1">
      <alignment vertical="center"/>
    </xf>
    <xf numFmtId="38" fontId="53" fillId="0" borderId="53" xfId="0" applyNumberFormat="1" applyFont="1" applyFill="1" applyBorder="1" applyProtection="1">
      <alignment vertical="center"/>
    </xf>
    <xf numFmtId="0" fontId="53" fillId="0" borderId="0" xfId="0" applyFont="1" applyFill="1" applyBorder="1" applyProtection="1">
      <alignment vertical="center"/>
    </xf>
    <xf numFmtId="184" fontId="53" fillId="0" borderId="98" xfId="0" applyNumberFormat="1" applyFont="1" applyFill="1" applyBorder="1" applyProtection="1">
      <alignment vertical="center"/>
    </xf>
    <xf numFmtId="184" fontId="53" fillId="0" borderId="130" xfId="0" applyNumberFormat="1" applyFont="1" applyFill="1" applyBorder="1" applyProtection="1">
      <alignment vertical="center"/>
    </xf>
    <xf numFmtId="184" fontId="53" fillId="0" borderId="132" xfId="0" applyNumberFormat="1" applyFont="1" applyFill="1" applyBorder="1" applyProtection="1">
      <alignment vertical="center"/>
    </xf>
    <xf numFmtId="183" fontId="53" fillId="0" borderId="2"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53" fillId="0" borderId="0" xfId="0" applyFont="1" applyBorder="1" applyAlignment="1" applyProtection="1">
      <alignment vertical="center"/>
    </xf>
    <xf numFmtId="185" fontId="53" fillId="0" borderId="57" xfId="0" applyNumberFormat="1" applyFont="1" applyFill="1" applyBorder="1" applyProtection="1">
      <alignment vertical="center"/>
    </xf>
    <xf numFmtId="183" fontId="53" fillId="0" borderId="0" xfId="0" applyNumberFormat="1" applyFont="1" applyFill="1" applyProtection="1">
      <alignment vertical="center"/>
    </xf>
    <xf numFmtId="0" fontId="53" fillId="0" borderId="149" xfId="0" applyFont="1" applyFill="1" applyBorder="1" applyAlignment="1" applyProtection="1">
      <alignment horizontal="center" vertical="center"/>
    </xf>
    <xf numFmtId="0" fontId="53" fillId="0" borderId="150" xfId="0" applyFont="1" applyFill="1" applyBorder="1" applyAlignment="1" applyProtection="1">
      <alignment horizontal="center" vertical="center"/>
    </xf>
    <xf numFmtId="0" fontId="53" fillId="0" borderId="151" xfId="0" applyFont="1" applyFill="1" applyBorder="1" applyAlignment="1" applyProtection="1">
      <alignment horizontal="center" vertical="center"/>
    </xf>
    <xf numFmtId="0" fontId="53" fillId="0" borderId="152" xfId="0" applyFont="1" applyFill="1" applyBorder="1" applyProtection="1">
      <alignment vertical="center"/>
    </xf>
    <xf numFmtId="0" fontId="53" fillId="0" borderId="153" xfId="0" applyFont="1" applyFill="1" applyBorder="1" applyProtection="1">
      <alignment vertical="center"/>
    </xf>
    <xf numFmtId="184" fontId="53" fillId="0" borderId="124" xfId="0" applyNumberFormat="1" applyFont="1" applyFill="1" applyBorder="1" applyProtection="1">
      <alignment vertical="center"/>
    </xf>
    <xf numFmtId="184" fontId="53" fillId="0" borderId="82" xfId="0" applyNumberFormat="1" applyFont="1" applyFill="1" applyBorder="1" applyProtection="1">
      <alignment vertical="center"/>
    </xf>
    <xf numFmtId="184" fontId="53" fillId="51" borderId="124" xfId="0" applyNumberFormat="1" applyFont="1" applyFill="1" applyBorder="1" applyProtection="1">
      <alignment vertical="center"/>
    </xf>
    <xf numFmtId="184" fontId="53" fillId="51" borderId="72" xfId="0" applyNumberFormat="1" applyFont="1" applyFill="1" applyBorder="1" applyProtection="1">
      <alignment vertical="center"/>
    </xf>
    <xf numFmtId="0" fontId="53" fillId="0" borderId="156" xfId="0" applyFont="1" applyFill="1" applyBorder="1" applyAlignment="1" applyProtection="1">
      <alignment horizontal="center" vertical="center"/>
    </xf>
    <xf numFmtId="184" fontId="53" fillId="51" borderId="154" xfId="0" applyNumberFormat="1" applyFont="1" applyFill="1" applyBorder="1" applyProtection="1">
      <alignment vertical="center"/>
    </xf>
    <xf numFmtId="184" fontId="53" fillId="51" borderId="114" xfId="0" applyNumberFormat="1" applyFont="1" applyFill="1" applyBorder="1" applyProtection="1">
      <alignment vertical="center"/>
    </xf>
    <xf numFmtId="184" fontId="53" fillId="51" borderId="124" xfId="0" applyNumberFormat="1" applyFont="1" applyFill="1" applyBorder="1" applyAlignment="1" applyProtection="1">
      <alignment horizontal="right" vertical="top"/>
    </xf>
    <xf numFmtId="184" fontId="53" fillId="51" borderId="72" xfId="0" applyNumberFormat="1" applyFont="1" applyFill="1" applyBorder="1" applyAlignment="1" applyProtection="1">
      <alignment horizontal="right" vertical="top"/>
    </xf>
    <xf numFmtId="0" fontId="59" fillId="48" borderId="57" xfId="0" applyFont="1" applyFill="1" applyBorder="1" applyAlignment="1" applyProtection="1">
      <alignment horizontal="center" vertical="center" wrapText="1" shrinkToFit="1"/>
    </xf>
    <xf numFmtId="186" fontId="53" fillId="0" borderId="58" xfId="0" applyNumberFormat="1" applyFont="1" applyFill="1" applyBorder="1" applyAlignment="1" applyProtection="1">
      <alignment horizontal="center" vertical="center"/>
    </xf>
    <xf numFmtId="186" fontId="53" fillId="0" borderId="126" xfId="0" applyNumberFormat="1" applyFont="1" applyFill="1" applyBorder="1" applyAlignment="1" applyProtection="1">
      <alignment horizontal="center" vertical="center"/>
    </xf>
    <xf numFmtId="0" fontId="57" fillId="0" borderId="54" xfId="0" applyFont="1" applyFill="1" applyBorder="1" applyAlignment="1" applyProtection="1">
      <alignment horizontal="center" vertical="center" wrapText="1" shrinkToFit="1"/>
    </xf>
    <xf numFmtId="0" fontId="57" fillId="0" borderId="94" xfId="0" applyFont="1" applyFill="1" applyBorder="1" applyAlignment="1" applyProtection="1">
      <alignment horizontal="center" vertical="center" shrinkToFit="1"/>
    </xf>
    <xf numFmtId="0" fontId="57" fillId="0" borderId="56" xfId="0" applyFont="1" applyFill="1" applyBorder="1" applyAlignment="1" applyProtection="1">
      <alignment horizontal="center" vertical="center" shrinkToFit="1"/>
    </xf>
    <xf numFmtId="0" fontId="57" fillId="0" borderId="2" xfId="0" applyFont="1" applyFill="1" applyBorder="1" applyAlignment="1" applyProtection="1">
      <alignment horizontal="center" vertical="center" shrinkToFit="1"/>
    </xf>
    <xf numFmtId="0" fontId="57" fillId="0" borderId="94" xfId="0" applyFont="1" applyFill="1" applyBorder="1" applyAlignment="1" applyProtection="1">
      <alignment horizontal="center" vertical="center" wrapText="1" shrinkToFit="1"/>
    </xf>
    <xf numFmtId="0" fontId="53" fillId="0" borderId="55" xfId="0" applyFont="1" applyFill="1" applyBorder="1" applyAlignment="1" applyProtection="1">
      <alignment horizontal="center" vertical="center" wrapText="1" shrinkToFit="1"/>
    </xf>
    <xf numFmtId="0" fontId="53" fillId="0" borderId="57" xfId="0" applyFont="1" applyFill="1" applyBorder="1" applyAlignment="1" applyProtection="1">
      <alignment horizontal="center" vertical="center" shrinkToFit="1"/>
    </xf>
    <xf numFmtId="0" fontId="53" fillId="0" borderId="157" xfId="0" applyFont="1" applyFill="1" applyBorder="1" applyAlignment="1" applyProtection="1">
      <alignment horizontal="center" vertical="center" shrinkToFit="1"/>
    </xf>
    <xf numFmtId="0" fontId="53" fillId="0" borderId="75" xfId="0" applyFont="1" applyFill="1" applyBorder="1" applyAlignment="1" applyProtection="1">
      <alignment horizontal="center" vertical="center" shrinkToFit="1"/>
    </xf>
    <xf numFmtId="0" fontId="54" fillId="48" borderId="97" xfId="0" applyFont="1" applyFill="1" applyBorder="1" applyAlignment="1" applyProtection="1">
      <alignment horizontal="center" vertical="center" wrapText="1"/>
    </xf>
    <xf numFmtId="0" fontId="54" fillId="48" borderId="116" xfId="0" applyFont="1" applyFill="1" applyBorder="1" applyAlignment="1" applyProtection="1">
      <alignment horizontal="center" vertical="center" wrapText="1"/>
    </xf>
    <xf numFmtId="0" fontId="57" fillId="48" borderId="49" xfId="0" applyFont="1" applyFill="1" applyBorder="1" applyAlignment="1" applyProtection="1">
      <alignment horizontal="center" vertical="center" wrapText="1"/>
    </xf>
    <xf numFmtId="0" fontId="57" fillId="48" borderId="5" xfId="0" applyFont="1" applyFill="1" applyBorder="1" applyAlignment="1" applyProtection="1">
      <alignment horizontal="center" vertical="center" wrapText="1"/>
    </xf>
    <xf numFmtId="0" fontId="54" fillId="48" borderId="2" xfId="0" applyFont="1" applyFill="1" applyBorder="1" applyAlignment="1" applyProtection="1">
      <alignment horizontal="center" vertical="center" wrapText="1"/>
    </xf>
    <xf numFmtId="0" fontId="54" fillId="48" borderId="60" xfId="0" applyFont="1" applyFill="1" applyBorder="1" applyAlignment="1" applyProtection="1">
      <alignment horizontal="center" vertical="center"/>
    </xf>
    <xf numFmtId="0" fontId="54" fillId="48" borderId="61" xfId="0" applyFont="1" applyFill="1" applyBorder="1" applyAlignment="1" applyProtection="1">
      <alignment horizontal="center" vertical="center"/>
    </xf>
    <xf numFmtId="0" fontId="54" fillId="48" borderId="47" xfId="0" applyFont="1" applyFill="1" applyBorder="1" applyAlignment="1" applyProtection="1">
      <alignment horizontal="center" vertical="center"/>
    </xf>
    <xf numFmtId="0" fontId="54" fillId="48" borderId="112" xfId="0" applyFont="1" applyFill="1" applyBorder="1" applyAlignment="1" applyProtection="1">
      <alignment horizontal="center" vertical="center"/>
    </xf>
    <xf numFmtId="0" fontId="54" fillId="48" borderId="118" xfId="0" applyFont="1" applyFill="1" applyBorder="1" applyAlignment="1" applyProtection="1">
      <alignment horizontal="center" vertical="center"/>
    </xf>
    <xf numFmtId="0" fontId="54" fillId="48" borderId="119" xfId="0" applyFont="1" applyFill="1" applyBorder="1" applyAlignment="1" applyProtection="1">
      <alignment horizontal="center" vertical="center"/>
    </xf>
    <xf numFmtId="0" fontId="54" fillId="48" borderId="120" xfId="0" applyFont="1" applyFill="1" applyBorder="1" applyAlignment="1" applyProtection="1">
      <alignment horizontal="center" vertical="center"/>
    </xf>
    <xf numFmtId="0" fontId="54" fillId="48" borderId="121" xfId="0" applyFont="1" applyFill="1" applyBorder="1" applyAlignment="1" applyProtection="1">
      <alignment horizontal="center" vertical="center"/>
    </xf>
    <xf numFmtId="0" fontId="54" fillId="48" borderId="100" xfId="0" applyFont="1" applyFill="1" applyBorder="1" applyAlignment="1" applyProtection="1">
      <alignment horizontal="center" vertical="center"/>
    </xf>
    <xf numFmtId="0" fontId="53" fillId="48" borderId="2" xfId="0" applyFont="1" applyFill="1" applyBorder="1" applyAlignment="1" applyProtection="1">
      <alignment horizontal="center" vertical="center"/>
    </xf>
    <xf numFmtId="0" fontId="54" fillId="48" borderId="117" xfId="0" applyFont="1" applyFill="1" applyBorder="1" applyAlignment="1" applyProtection="1">
      <alignment horizontal="center" vertical="center"/>
    </xf>
    <xf numFmtId="0" fontId="53" fillId="48" borderId="99" xfId="0" applyFont="1" applyFill="1" applyBorder="1" applyAlignment="1" applyProtection="1">
      <alignment horizontal="center" vertical="center" shrinkToFit="1"/>
    </xf>
    <xf numFmtId="0" fontId="53" fillId="48" borderId="100" xfId="0" applyFont="1" applyFill="1" applyBorder="1" applyAlignment="1" applyProtection="1">
      <alignment horizontal="center" vertical="center" shrinkToFit="1"/>
    </xf>
    <xf numFmtId="0" fontId="54" fillId="0" borderId="0" xfId="0" applyFont="1" applyFill="1" applyBorder="1" applyAlignment="1" applyProtection="1">
      <alignment horizontal="left" vertical="center" shrinkToFit="1"/>
    </xf>
    <xf numFmtId="0" fontId="54" fillId="48" borderId="2" xfId="0" applyFont="1" applyFill="1" applyBorder="1" applyAlignment="1" applyProtection="1">
      <alignment horizontal="center" vertical="center" shrinkToFit="1"/>
    </xf>
    <xf numFmtId="0" fontId="54" fillId="48" borderId="49" xfId="0" applyFont="1" applyFill="1" applyBorder="1" applyAlignment="1" applyProtection="1">
      <alignment horizontal="center" vertical="center"/>
    </xf>
    <xf numFmtId="0" fontId="54" fillId="48" borderId="5" xfId="0" applyFont="1" applyFill="1" applyBorder="1" applyAlignment="1" applyProtection="1">
      <alignment horizontal="center" vertical="center"/>
    </xf>
    <xf numFmtId="0" fontId="54" fillId="48" borderId="54" xfId="0" applyFont="1" applyFill="1" applyBorder="1" applyAlignment="1" applyProtection="1">
      <alignment horizontal="center" vertical="center"/>
    </xf>
    <xf numFmtId="0" fontId="54" fillId="48" borderId="56" xfId="0" applyFont="1" applyFill="1" applyBorder="1" applyAlignment="1" applyProtection="1">
      <alignment horizontal="center" vertical="center"/>
    </xf>
    <xf numFmtId="0" fontId="54" fillId="48" borderId="55" xfId="0" applyFont="1" applyFill="1" applyBorder="1" applyAlignment="1" applyProtection="1">
      <alignment horizontal="center" vertical="center"/>
    </xf>
    <xf numFmtId="0" fontId="54" fillId="48" borderId="57" xfId="0" applyFont="1" applyFill="1" applyBorder="1" applyAlignment="1" applyProtection="1">
      <alignment horizontal="center" vertical="center"/>
    </xf>
    <xf numFmtId="0" fontId="54" fillId="48" borderId="1" xfId="0" applyFont="1" applyFill="1" applyBorder="1" applyAlignment="1" applyProtection="1">
      <alignment horizontal="center" vertical="center"/>
    </xf>
    <xf numFmtId="0" fontId="54" fillId="48" borderId="46" xfId="0" applyFont="1" applyFill="1" applyBorder="1" applyAlignment="1" applyProtection="1">
      <alignment horizontal="center" vertical="center" wrapText="1"/>
    </xf>
    <xf numFmtId="0" fontId="54" fillId="48" borderId="49" xfId="0" applyFont="1" applyFill="1" applyBorder="1" applyAlignment="1" applyProtection="1">
      <alignment horizontal="center" vertical="center" wrapText="1"/>
    </xf>
    <xf numFmtId="0" fontId="54" fillId="48" borderId="5" xfId="0" applyFont="1" applyFill="1" applyBorder="1" applyAlignment="1" applyProtection="1">
      <alignment horizontal="center" vertical="center" wrapText="1"/>
    </xf>
    <xf numFmtId="0" fontId="54" fillId="0" borderId="0" xfId="0" applyFont="1" applyFill="1" applyBorder="1" applyAlignment="1" applyProtection="1">
      <alignment vertical="center" wrapText="1"/>
    </xf>
    <xf numFmtId="0" fontId="54" fillId="48" borderId="47" xfId="0" applyFont="1" applyFill="1" applyBorder="1" applyAlignment="1" applyProtection="1">
      <alignment horizontal="center" vertical="center" wrapText="1"/>
    </xf>
    <xf numFmtId="0" fontId="54" fillId="0" borderId="84" xfId="0" applyFont="1" applyFill="1" applyBorder="1" applyAlignment="1" applyProtection="1">
      <alignment horizontal="center" vertical="center" wrapText="1"/>
    </xf>
    <xf numFmtId="0" fontId="54" fillId="0" borderId="93" xfId="0" applyFont="1" applyFill="1" applyBorder="1" applyAlignment="1" applyProtection="1">
      <alignment horizontal="center" vertical="center"/>
    </xf>
    <xf numFmtId="0" fontId="54" fillId="0" borderId="86" xfId="0" applyFont="1" applyFill="1" applyBorder="1" applyAlignment="1" applyProtection="1">
      <alignment horizontal="center" vertical="center"/>
    </xf>
    <xf numFmtId="0" fontId="54" fillId="0" borderId="4" xfId="0" applyFont="1" applyFill="1" applyBorder="1" applyAlignment="1" applyProtection="1">
      <alignment horizontal="center" vertical="center"/>
    </xf>
    <xf numFmtId="0" fontId="54" fillId="0" borderId="95" xfId="0" applyFont="1" applyFill="1" applyBorder="1" applyAlignment="1" applyProtection="1">
      <alignment horizontal="center" vertical="center"/>
    </xf>
    <xf numFmtId="0" fontId="54" fillId="0" borderId="6" xfId="0" applyFont="1" applyFill="1" applyBorder="1" applyAlignment="1" applyProtection="1">
      <alignment horizontal="center" vertical="center"/>
    </xf>
    <xf numFmtId="0" fontId="53" fillId="51" borderId="89" xfId="0" applyFont="1" applyFill="1" applyBorder="1" applyAlignment="1" applyProtection="1">
      <alignment horizontal="center" vertical="center"/>
    </xf>
    <xf numFmtId="0" fontId="53" fillId="51" borderId="111" xfId="0" applyFont="1" applyFill="1" applyBorder="1" applyAlignment="1" applyProtection="1">
      <alignment horizontal="center" vertical="center"/>
    </xf>
    <xf numFmtId="0" fontId="54" fillId="0" borderId="94" xfId="0"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4" fillId="0" borderId="84" xfId="0" applyFont="1" applyFill="1" applyBorder="1" applyAlignment="1" applyProtection="1">
      <alignment horizontal="center" vertical="center" wrapText="1" shrinkToFit="1"/>
    </xf>
    <xf numFmtId="0" fontId="54" fillId="0" borderId="104" xfId="0" applyFont="1" applyFill="1" applyBorder="1" applyAlignment="1" applyProtection="1">
      <alignment horizontal="center" vertical="center" shrinkToFit="1"/>
    </xf>
    <xf numFmtId="0" fontId="54" fillId="0" borderId="95" xfId="0" applyFont="1" applyFill="1" applyBorder="1" applyAlignment="1" applyProtection="1">
      <alignment horizontal="center" vertical="center" shrinkToFit="1"/>
    </xf>
    <xf numFmtId="0" fontId="54" fillId="0" borderId="122" xfId="0" applyFont="1" applyFill="1" applyBorder="1" applyAlignment="1" applyProtection="1">
      <alignment horizontal="center" vertical="center" shrinkToFit="1"/>
    </xf>
    <xf numFmtId="0" fontId="53" fillId="0" borderId="148" xfId="0" applyFont="1" applyFill="1" applyBorder="1" applyAlignment="1" applyProtection="1">
      <alignment horizontal="center" vertical="center"/>
    </xf>
    <xf numFmtId="0" fontId="53" fillId="0" borderId="155" xfId="0" applyFont="1" applyFill="1" applyBorder="1" applyAlignment="1" applyProtection="1">
      <alignment horizontal="center" vertical="center"/>
    </xf>
    <xf numFmtId="0" fontId="54" fillId="0" borderId="0" xfId="0" applyFont="1" applyFill="1" applyBorder="1" applyAlignment="1" applyProtection="1">
      <alignment horizontal="left" vertical="center" wrapText="1" shrinkToFit="1"/>
    </xf>
    <xf numFmtId="0" fontId="53" fillId="0" borderId="103" xfId="0" applyFont="1" applyFill="1" applyBorder="1" applyAlignment="1" applyProtection="1">
      <alignment horizontal="center" vertical="center"/>
    </xf>
    <xf numFmtId="0" fontId="57" fillId="0" borderId="57" xfId="0" applyFont="1" applyFill="1" applyBorder="1" applyAlignment="1" applyProtection="1">
      <alignment horizontal="center" vertical="center" wrapText="1"/>
    </xf>
    <xf numFmtId="0" fontId="54" fillId="0" borderId="99" xfId="0" applyFont="1" applyFill="1" applyBorder="1" applyAlignment="1" applyProtection="1">
      <alignment horizontal="center" vertical="center"/>
    </xf>
    <xf numFmtId="0" fontId="54" fillId="0" borderId="100" xfId="0" applyFont="1" applyFill="1" applyBorder="1" applyAlignment="1" applyProtection="1">
      <alignment horizontal="center" vertical="center"/>
    </xf>
    <xf numFmtId="0" fontId="54" fillId="0" borderId="55" xfId="0" applyFont="1" applyFill="1" applyBorder="1" applyAlignment="1" applyProtection="1">
      <alignment horizontal="center" vertical="center"/>
    </xf>
    <xf numFmtId="0" fontId="54" fillId="0" borderId="57" xfId="0" applyFont="1" applyFill="1" applyBorder="1" applyAlignment="1" applyProtection="1">
      <alignment horizontal="center" vertical="center"/>
    </xf>
    <xf numFmtId="0" fontId="54" fillId="0" borderId="52" xfId="0" applyFont="1" applyFill="1" applyBorder="1" applyAlignment="1" applyProtection="1">
      <alignment horizontal="center" vertical="center"/>
    </xf>
    <xf numFmtId="0" fontId="54" fillId="0" borderId="46" xfId="0" applyFont="1" applyFill="1" applyBorder="1" applyAlignment="1" applyProtection="1">
      <alignment horizontal="center" vertical="center"/>
    </xf>
    <xf numFmtId="0" fontId="57" fillId="0" borderId="84" xfId="0" applyFont="1" applyBorder="1" applyAlignment="1" applyProtection="1">
      <alignment horizontal="center" vertical="center" wrapText="1"/>
    </xf>
    <xf numFmtId="0" fontId="57" fillId="0" borderId="93" xfId="0" applyFont="1" applyBorder="1" applyAlignment="1" applyProtection="1">
      <alignment horizontal="center" vertical="center" wrapText="1"/>
    </xf>
    <xf numFmtId="0" fontId="57" fillId="0" borderId="86" xfId="0" applyFont="1" applyBorder="1" applyAlignment="1" applyProtection="1">
      <alignment horizontal="center" vertical="center" wrapText="1"/>
    </xf>
    <xf numFmtId="0" fontId="57" fillId="0" borderId="4" xfId="0" applyFont="1" applyBorder="1" applyAlignment="1" applyProtection="1">
      <alignment horizontal="center" vertical="center" wrapText="1"/>
    </xf>
    <xf numFmtId="0" fontId="57" fillId="0" borderId="127" xfId="0" applyFont="1" applyBorder="1" applyAlignment="1" applyProtection="1">
      <alignment horizontal="center" vertical="center" wrapText="1"/>
    </xf>
    <xf numFmtId="0" fontId="57" fillId="0" borderId="128" xfId="0" applyFont="1" applyBorder="1" applyAlignment="1" applyProtection="1">
      <alignment horizontal="center" vertical="center" wrapText="1"/>
    </xf>
    <xf numFmtId="0" fontId="54" fillId="0" borderId="49" xfId="0" applyFont="1" applyFill="1" applyBorder="1" applyAlignment="1" applyProtection="1">
      <alignment horizontal="center" vertical="center" wrapText="1"/>
    </xf>
    <xf numFmtId="0" fontId="54" fillId="0" borderId="52" xfId="0" applyFont="1" applyFill="1" applyBorder="1" applyAlignment="1" applyProtection="1">
      <alignment horizontal="center" vertical="center" wrapText="1"/>
    </xf>
    <xf numFmtId="0" fontId="54" fillId="0" borderId="3" xfId="0" applyFont="1" applyFill="1" applyBorder="1" applyAlignment="1" applyProtection="1">
      <alignment horizontal="center" vertical="center" wrapText="1"/>
    </xf>
    <xf numFmtId="0" fontId="54" fillId="0" borderId="4" xfId="0" applyFont="1" applyFill="1" applyBorder="1" applyAlignment="1" applyProtection="1">
      <alignment horizontal="center" vertical="center" wrapText="1"/>
    </xf>
    <xf numFmtId="0" fontId="54" fillId="0" borderId="5" xfId="0" applyFont="1" applyFill="1" applyBorder="1" applyAlignment="1" applyProtection="1">
      <alignment horizontal="center" vertical="center" wrapText="1"/>
    </xf>
    <xf numFmtId="0" fontId="54" fillId="0" borderId="6"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shrinkToFit="1"/>
    </xf>
    <xf numFmtId="0" fontId="53" fillId="0" borderId="128" xfId="0" applyFont="1" applyFill="1" applyBorder="1" applyAlignment="1" applyProtection="1">
      <alignment horizontal="center" vertical="center" shrinkToFit="1"/>
    </xf>
    <xf numFmtId="0" fontId="53" fillId="0" borderId="54" xfId="0" applyFont="1" applyBorder="1" applyAlignment="1" applyProtection="1">
      <alignment horizontal="center" vertical="center" shrinkToFit="1"/>
    </xf>
    <xf numFmtId="0" fontId="53" fillId="0" borderId="94" xfId="0" applyFont="1" applyBorder="1" applyAlignment="1" applyProtection="1">
      <alignment horizontal="center" vertical="center" shrinkToFit="1"/>
    </xf>
    <xf numFmtId="184" fontId="53" fillId="51" borderId="51" xfId="0" applyNumberFormat="1" applyFont="1" applyFill="1" applyBorder="1" applyAlignment="1" applyProtection="1">
      <alignment horizontal="center" vertical="center"/>
    </xf>
    <xf numFmtId="0" fontId="53" fillId="51" borderId="106" xfId="0" applyFont="1" applyFill="1" applyBorder="1" applyAlignment="1" applyProtection="1">
      <alignment horizontal="center" vertical="center"/>
    </xf>
    <xf numFmtId="0" fontId="57" fillId="0" borderId="67" xfId="0" applyFont="1" applyFill="1" applyBorder="1" applyAlignment="1" applyProtection="1">
      <alignment horizontal="center" vertical="center" wrapText="1"/>
    </xf>
    <xf numFmtId="0" fontId="57" fillId="0" borderId="68" xfId="0" applyFont="1" applyFill="1" applyBorder="1" applyAlignment="1" applyProtection="1">
      <alignment horizontal="center" vertical="center" wrapText="1"/>
    </xf>
    <xf numFmtId="0" fontId="57" fillId="0" borderId="91" xfId="0" applyFont="1" applyFill="1" applyBorder="1" applyAlignment="1" applyProtection="1">
      <alignment horizontal="center" vertical="center" wrapText="1"/>
    </xf>
    <xf numFmtId="0" fontId="57" fillId="0" borderId="92" xfId="0" applyFont="1" applyFill="1" applyBorder="1" applyAlignment="1" applyProtection="1">
      <alignment horizontal="center" vertical="center" wrapText="1"/>
    </xf>
    <xf numFmtId="0" fontId="57" fillId="0" borderId="101" xfId="0" applyFont="1" applyFill="1" applyBorder="1" applyAlignment="1" applyProtection="1">
      <alignment horizontal="center" vertical="center" wrapText="1"/>
    </xf>
    <xf numFmtId="0" fontId="53" fillId="51" borderId="98" xfId="0" applyFont="1" applyFill="1" applyBorder="1" applyAlignment="1" applyProtection="1">
      <alignment horizontal="center" vertical="center"/>
    </xf>
    <xf numFmtId="0" fontId="57" fillId="0" borderId="143" xfId="0" applyFont="1" applyFill="1" applyBorder="1" applyAlignment="1" applyProtection="1">
      <alignment horizontal="center" vertical="center" wrapText="1" shrinkToFit="1"/>
    </xf>
    <xf numFmtId="0" fontId="57" fillId="0" borderId="145" xfId="0" applyFont="1" applyFill="1" applyBorder="1" applyAlignment="1" applyProtection="1">
      <alignment horizontal="center" vertical="center" wrapText="1" shrinkToFit="1"/>
    </xf>
    <xf numFmtId="0" fontId="57" fillId="0" borderId="46" xfId="0" applyFont="1" applyFill="1" applyBorder="1" applyAlignment="1" applyProtection="1">
      <alignment horizontal="center" vertical="center" wrapText="1" shrinkToFit="1"/>
    </xf>
    <xf numFmtId="0" fontId="57" fillId="0" borderId="146" xfId="0" applyFont="1" applyFill="1" applyBorder="1" applyAlignment="1" applyProtection="1">
      <alignment horizontal="center" vertical="center" wrapText="1" shrinkToFit="1"/>
    </xf>
    <xf numFmtId="0" fontId="53" fillId="0" borderId="91" xfId="0" applyFont="1" applyFill="1" applyBorder="1" applyAlignment="1" applyProtection="1">
      <alignment horizontal="center" vertical="center" shrinkToFit="1"/>
    </xf>
    <xf numFmtId="0" fontId="53" fillId="0" borderId="144" xfId="0" applyFont="1" applyFill="1" applyBorder="1" applyAlignment="1" applyProtection="1">
      <alignment horizontal="center" vertical="center" shrinkToFit="1"/>
    </xf>
    <xf numFmtId="0" fontId="57" fillId="0" borderId="46" xfId="0" applyFont="1" applyFill="1" applyBorder="1" applyAlignment="1" applyProtection="1">
      <alignment horizontal="center" vertical="center" shrinkToFit="1"/>
    </xf>
    <xf numFmtId="0" fontId="53" fillId="0" borderId="84" xfId="0" applyFont="1" applyFill="1" applyBorder="1" applyAlignment="1" applyProtection="1">
      <alignment horizontal="center" vertical="center" wrapText="1" shrinkToFit="1"/>
    </xf>
    <xf numFmtId="0" fontId="53" fillId="0" borderId="103" xfId="0" applyFont="1" applyFill="1" applyBorder="1" applyAlignment="1" applyProtection="1">
      <alignment horizontal="center" vertical="center" shrinkToFit="1"/>
    </xf>
    <xf numFmtId="0" fontId="53" fillId="0" borderId="86"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0" fontId="60" fillId="48" borderId="2" xfId="0" applyFont="1" applyFill="1" applyBorder="1" applyAlignment="1" applyProtection="1">
      <alignment horizontal="left" vertical="center" wrapText="1"/>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3" fillId="48" borderId="64" xfId="0" applyFont="1" applyFill="1" applyBorder="1" applyAlignment="1" applyProtection="1">
      <alignment horizontal="center" vertical="center"/>
    </xf>
    <xf numFmtId="0" fontId="53" fillId="48" borderId="65" xfId="0" applyFont="1" applyFill="1" applyBorder="1" applyAlignment="1" applyProtection="1">
      <alignment horizontal="center" vertical="center"/>
    </xf>
    <xf numFmtId="0" fontId="53" fillId="48" borderId="66" xfId="0" applyFont="1" applyFill="1" applyBorder="1" applyAlignment="1" applyProtection="1">
      <alignment horizontal="center" vertical="center"/>
    </xf>
    <xf numFmtId="0" fontId="54" fillId="48" borderId="2" xfId="0" applyFont="1" applyFill="1" applyBorder="1" applyAlignment="1" applyProtection="1">
      <alignment horizontal="center" vertical="center"/>
    </xf>
    <xf numFmtId="183" fontId="53" fillId="0" borderId="2" xfId="0" applyNumberFormat="1" applyFont="1" applyFill="1" applyBorder="1" applyAlignment="1" applyProtection="1">
      <alignment horizontal="center" vertical="center"/>
    </xf>
    <xf numFmtId="184" fontId="53" fillId="0" borderId="2" xfId="0" applyNumberFormat="1" applyFont="1" applyFill="1" applyBorder="1" applyAlignment="1" applyProtection="1">
      <alignment horizontal="center" vertical="center"/>
    </xf>
  </cellXfs>
  <cellStyles count="346">
    <cellStyle name=" 1" xfId="84"/>
    <cellStyle name="20% - アクセント 1 2" xfId="3"/>
    <cellStyle name="20% - アクセント 1 2 2" xfId="325"/>
    <cellStyle name="20% - アクセント 1 3" xfId="85"/>
    <cellStyle name="20% - アクセント 2 2" xfId="4"/>
    <cellStyle name="20% - アクセント 2 2 2" xfId="326"/>
    <cellStyle name="20% - アクセント 2 3" xfId="86"/>
    <cellStyle name="20% - アクセント 3 2" xfId="5"/>
    <cellStyle name="20% - アクセント 3 2 2" xfId="327"/>
    <cellStyle name="20% - アクセント 3 3" xfId="87"/>
    <cellStyle name="20% - アクセント 4 2" xfId="6"/>
    <cellStyle name="20% - アクセント 4 2 2" xfId="328"/>
    <cellStyle name="20% - アクセント 4 3" xfId="88"/>
    <cellStyle name="20% - アクセント 5 2" xfId="7"/>
    <cellStyle name="20% - アクセント 5 3" xfId="89"/>
    <cellStyle name="20% - アクセント 6 2" xfId="8"/>
    <cellStyle name="20% - アクセント 6 2 2" xfId="329"/>
    <cellStyle name="20% - アクセント 6 3" xfId="90"/>
    <cellStyle name="40% - アクセント 1 2" xfId="9"/>
    <cellStyle name="40% - アクセント 1 2 2" xfId="330"/>
    <cellStyle name="40% - アクセント 1 3" xfId="91"/>
    <cellStyle name="40% - アクセント 2 2" xfId="10"/>
    <cellStyle name="40% - アクセント 2 3" xfId="92"/>
    <cellStyle name="40% - アクセント 3 2" xfId="11"/>
    <cellStyle name="40% - アクセント 3 2 2" xfId="331"/>
    <cellStyle name="40% - アクセント 3 3" xfId="93"/>
    <cellStyle name="40% - アクセント 4 2" xfId="12"/>
    <cellStyle name="40% - アクセント 4 2 2" xfId="332"/>
    <cellStyle name="40% - アクセント 4 3" xfId="94"/>
    <cellStyle name="40% - アクセント 5 2" xfId="13"/>
    <cellStyle name="40% - アクセント 5 3" xfId="95"/>
    <cellStyle name="40% - アクセント 6 2" xfId="14"/>
    <cellStyle name="40% - アクセント 6 2 2" xfId="333"/>
    <cellStyle name="40% - アクセント 6 3" xfId="96"/>
    <cellStyle name="60% - アクセント 1 2" xfId="15"/>
    <cellStyle name="60% - アクセント 1 2 2" xfId="334"/>
    <cellStyle name="60% - アクセント 1 3" xfId="97"/>
    <cellStyle name="60% - アクセント 2 2" xfId="16"/>
    <cellStyle name="60% - アクセント 2 3" xfId="98"/>
    <cellStyle name="60% - アクセント 3 2" xfId="17"/>
    <cellStyle name="60% - アクセント 3 2 2" xfId="335"/>
    <cellStyle name="60% - アクセント 3 3" xfId="99"/>
    <cellStyle name="60% - アクセント 4 2" xfId="18"/>
    <cellStyle name="60% - アクセント 4 2 2" xfId="336"/>
    <cellStyle name="60% - アクセント 4 3" xfId="100"/>
    <cellStyle name="60% - アクセント 5 2" xfId="19"/>
    <cellStyle name="60% - アクセント 5 3" xfId="101"/>
    <cellStyle name="60% - アクセント 6 2" xfId="20"/>
    <cellStyle name="60% - アクセント 6 2 2" xfId="337"/>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47"/>
    <cellStyle name="Header2 2 2 3" xfId="275"/>
    <cellStyle name="Header2 2 3" xfId="192"/>
    <cellStyle name="Header2 2 3 2" xfId="257"/>
    <cellStyle name="Header2 2 3 3" xfId="283"/>
    <cellStyle name="Header2 2 4" xfId="216"/>
    <cellStyle name="Header2 2 5" xfId="243"/>
    <cellStyle name="Header2 2 6" xfId="228"/>
    <cellStyle name="Header2 3" xfId="106"/>
    <cellStyle name="Header2 3 2" xfId="177"/>
    <cellStyle name="Header2 3 2 2" xfId="249"/>
    <cellStyle name="Header2 3 2 3" xfId="277"/>
    <cellStyle name="Header2 3 2 4" xfId="301"/>
    <cellStyle name="Header2 3 3" xfId="232"/>
    <cellStyle name="Header2 3 4" xfId="233"/>
    <cellStyle name="Header2 4" xfId="174"/>
    <cellStyle name="Header2 4 2" xfId="246"/>
    <cellStyle name="Header2 4 3" xfId="274"/>
    <cellStyle name="Header2 5" xfId="193"/>
    <cellStyle name="Header2 5 2" xfId="258"/>
    <cellStyle name="Header2 5 3" xfId="284"/>
    <cellStyle name="Header2 6" xfId="215"/>
    <cellStyle name="Header2 7" xfId="244"/>
    <cellStyle name="Header2 8" xfId="245"/>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38"/>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39"/>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0"/>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59"/>
    <cellStyle name="メモ 2 2 3" xfId="285"/>
    <cellStyle name="メモ 2 2 4" xfId="306"/>
    <cellStyle name="メモ 2 3" xfId="195"/>
    <cellStyle name="メモ 2 3 2" xfId="260"/>
    <cellStyle name="メモ 2 3 3" xfId="286"/>
    <cellStyle name="メモ 2 3 4" xfId="307"/>
    <cellStyle name="メモ 2 4" xfId="220"/>
    <cellStyle name="メモ 2 5" xfId="256"/>
    <cellStyle name="メモ 2 6" xfId="254"/>
    <cellStyle name="メモ 3" xfId="122"/>
    <cellStyle name="メモ 3 2" xfId="176"/>
    <cellStyle name="メモ 3 2 2" xfId="248"/>
    <cellStyle name="メモ 3 2 3" xfId="276"/>
    <cellStyle name="メモ 3 2 4" xfId="300"/>
    <cellStyle name="メモ 3 3" xfId="196"/>
    <cellStyle name="メモ 3 3 2" xfId="261"/>
    <cellStyle name="メモ 3 3 3" xfId="287"/>
    <cellStyle name="メモ 3 3 4" xfId="308"/>
    <cellStyle name="メモ 3 4" xfId="234"/>
    <cellStyle name="メモ 3 5" xfId="218"/>
    <cellStyle name="メモ 3 6" xfId="219"/>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2"/>
    <cellStyle name="計算 2 2 3" xfId="288"/>
    <cellStyle name="計算 2 2 4" xfId="309"/>
    <cellStyle name="計算 2 3" xfId="198"/>
    <cellStyle name="計算 2 3 2" xfId="263"/>
    <cellStyle name="計算 2 3 3" xfId="289"/>
    <cellStyle name="計算 2 3 4" xfId="310"/>
    <cellStyle name="計算 2 4" xfId="222"/>
    <cellStyle name="計算 2 5" xfId="255"/>
    <cellStyle name="計算 2 6" xfId="212"/>
    <cellStyle name="計算 3" xfId="126"/>
    <cellStyle name="計算 3 2" xfId="178"/>
    <cellStyle name="計算 3 2 2" xfId="250"/>
    <cellStyle name="計算 3 2 3" xfId="278"/>
    <cellStyle name="計算 3 2 4" xfId="302"/>
    <cellStyle name="計算 3 3" xfId="199"/>
    <cellStyle name="計算 3 3 2" xfId="264"/>
    <cellStyle name="計算 3 3 3" xfId="290"/>
    <cellStyle name="計算 3 3 4" xfId="311"/>
    <cellStyle name="計算 3 4" xfId="236"/>
    <cellStyle name="計算 3 5" xfId="217"/>
    <cellStyle name="計算 3 6" xfId="225"/>
    <cellStyle name="警告文 2" xfId="45"/>
    <cellStyle name="警告文 3" xfId="127"/>
    <cellStyle name="桁区切り" xfId="345"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1"/>
    <cellStyle name="見出し 1 3" xfId="131"/>
    <cellStyle name="見出し 2 2" xfId="47"/>
    <cellStyle name="見出し 2 2 2" xfId="342"/>
    <cellStyle name="見出し 2 3" xfId="132"/>
    <cellStyle name="見出し 3 2" xfId="48"/>
    <cellStyle name="見出し 3 2 2" xfId="133"/>
    <cellStyle name="見出し 3 3" xfId="134"/>
    <cellStyle name="見出し 4 2" xfId="49"/>
    <cellStyle name="見出し 4 2 2" xfId="343"/>
    <cellStyle name="見出し 4 3" xfId="135"/>
    <cellStyle name="集計 2" xfId="50"/>
    <cellStyle name="集計 2 2" xfId="201"/>
    <cellStyle name="集計 2 2 2" xfId="265"/>
    <cellStyle name="集計 2 2 3" xfId="291"/>
    <cellStyle name="集計 2 2 4" xfId="312"/>
    <cellStyle name="集計 2 3" xfId="202"/>
    <cellStyle name="集計 2 3 2" xfId="266"/>
    <cellStyle name="集計 2 3 3" xfId="292"/>
    <cellStyle name="集計 2 3 4" xfId="313"/>
    <cellStyle name="集計 2 4" xfId="223"/>
    <cellStyle name="集計 2 5" xfId="242"/>
    <cellStyle name="集計 2 6" xfId="230"/>
    <cellStyle name="集計 3" xfId="136"/>
    <cellStyle name="集計 3 2" xfId="180"/>
    <cellStyle name="集計 3 2 2" xfId="251"/>
    <cellStyle name="集計 3 2 3" xfId="279"/>
    <cellStyle name="集計 3 2 4" xfId="303"/>
    <cellStyle name="集計 3 3" xfId="203"/>
    <cellStyle name="集計 3 3 2" xfId="267"/>
    <cellStyle name="集計 3 3 3" xfId="293"/>
    <cellStyle name="集計 3 3 4" xfId="314"/>
    <cellStyle name="集計 3 4" xfId="237"/>
    <cellStyle name="集計 3 5" xfId="214"/>
    <cellStyle name="集計 3 6" xfId="221"/>
    <cellStyle name="出力 2" xfId="51"/>
    <cellStyle name="出力 2 2" xfId="204"/>
    <cellStyle name="出力 2 2 2" xfId="268"/>
    <cellStyle name="出力 2 2 3" xfId="294"/>
    <cellStyle name="出力 2 2 4" xfId="315"/>
    <cellStyle name="出力 2 3" xfId="205"/>
    <cellStyle name="出力 2 3 2" xfId="269"/>
    <cellStyle name="出力 2 3 3" xfId="295"/>
    <cellStyle name="出力 2 3 4" xfId="316"/>
    <cellStyle name="出力 2 4" xfId="224"/>
    <cellStyle name="出力 2 5" xfId="241"/>
    <cellStyle name="出力 2 6" xfId="227"/>
    <cellStyle name="出力 3" xfId="137"/>
    <cellStyle name="出力 3 2" xfId="181"/>
    <cellStyle name="出力 3 2 2" xfId="252"/>
    <cellStyle name="出力 3 2 3" xfId="280"/>
    <cellStyle name="出力 3 2 4" xfId="304"/>
    <cellStyle name="出力 3 3" xfId="206"/>
    <cellStyle name="出力 3 3 2" xfId="270"/>
    <cellStyle name="出力 3 3 3" xfId="296"/>
    <cellStyle name="出力 3 3 4" xfId="317"/>
    <cellStyle name="出力 3 4" xfId="238"/>
    <cellStyle name="出力 3 5" xfId="231"/>
    <cellStyle name="出力 3 6" xfId="229"/>
    <cellStyle name="説明文 2" xfId="52"/>
    <cellStyle name="説明文 3" xfId="138"/>
    <cellStyle name="脱浦 [0.00]_Sheet1" xfId="139"/>
    <cellStyle name="脱浦_Sheet1" xfId="140"/>
    <cellStyle name="通貨 2" xfId="141"/>
    <cellStyle name="入力 2" xfId="53"/>
    <cellStyle name="入力 2 2" xfId="207"/>
    <cellStyle name="入力 2 2 2" xfId="271"/>
    <cellStyle name="入力 2 2 3" xfId="297"/>
    <cellStyle name="入力 2 2 4" xfId="318"/>
    <cellStyle name="入力 2 3" xfId="208"/>
    <cellStyle name="入力 2 3 2" xfId="272"/>
    <cellStyle name="入力 2 3 3" xfId="298"/>
    <cellStyle name="入力 2 3 4" xfId="319"/>
    <cellStyle name="入力 2 4" xfId="226"/>
    <cellStyle name="入力 2 5" xfId="240"/>
    <cellStyle name="入力 2 6" xfId="282"/>
    <cellStyle name="入力 3" xfId="142"/>
    <cellStyle name="入力 3 2" xfId="182"/>
    <cellStyle name="入力 3 2 2" xfId="253"/>
    <cellStyle name="入力 3 2 3" xfId="281"/>
    <cellStyle name="入力 3 2 4" xfId="305"/>
    <cellStyle name="入力 3 3" xfId="209"/>
    <cellStyle name="入力 3 3 2" xfId="273"/>
    <cellStyle name="入力 3 3 3" xfId="299"/>
    <cellStyle name="入力 3 3 4" xfId="320"/>
    <cellStyle name="入力 3 4" xfId="239"/>
    <cellStyle name="入力 3 5" xfId="213"/>
    <cellStyle name="入力 3 6" xfId="235"/>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1"/>
    <cellStyle name="標準 2 2 2" xfId="69"/>
    <cellStyle name="標準 2 2 2 2" xfId="76"/>
    <cellStyle name="標準 2 2 2 2 13" xfId="322"/>
    <cellStyle name="標準 2 2 2 2 2" xfId="146"/>
    <cellStyle name="標準 2 2 2 2 3" xfId="147"/>
    <cellStyle name="標準 2 2 2 3" xfId="148"/>
    <cellStyle name="標準 2 2 2 4" xfId="149"/>
    <cellStyle name="標準 2 2 2 5" xfId="187"/>
    <cellStyle name="標準 2 2 2 5 2" xfId="324"/>
    <cellStyle name="標準 2 2 3" xfId="81"/>
    <cellStyle name="標準 2 2_aa" xfId="73"/>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3"/>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4"/>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2"/>
  <sheetViews>
    <sheetView tabSelected="1" view="pageBreakPreview" topLeftCell="A64" zoomScale="85" zoomScaleNormal="85" zoomScaleSheetLayoutView="85" workbookViewId="0">
      <selection activeCell="D40" sqref="D40"/>
    </sheetView>
  </sheetViews>
  <sheetFormatPr defaultRowHeight="18.75"/>
  <cols>
    <col min="1" max="1" width="5.5" style="41" customWidth="1"/>
    <col min="2" max="2" width="27.375" style="41" customWidth="1"/>
    <col min="3" max="8" width="10.75" style="41" customWidth="1"/>
    <col min="9" max="9" width="16.5" style="41" customWidth="1"/>
    <col min="10" max="10" width="9" style="41" hidden="1" customWidth="1"/>
    <col min="11" max="11" width="5.875" style="41" hidden="1" customWidth="1"/>
    <col min="12" max="12" width="9.625" style="41" hidden="1" customWidth="1"/>
    <col min="13" max="19" width="11.625" style="41" hidden="1" customWidth="1"/>
    <col min="20" max="20" width="11.625" style="41" customWidth="1"/>
    <col min="21" max="16384" width="9" style="41"/>
  </cols>
  <sheetData>
    <row r="1" spans="1:20" ht="34.5" customHeight="1" thickBot="1">
      <c r="A1" s="40" t="s">
        <v>5</v>
      </c>
    </row>
    <row r="2" spans="1:20" ht="14.1" customHeight="1" thickBot="1">
      <c r="A2" s="189">
        <v>1</v>
      </c>
      <c r="B2" s="203" t="s">
        <v>83</v>
      </c>
      <c r="C2" s="197" t="s">
        <v>0</v>
      </c>
      <c r="D2" s="199" t="s">
        <v>1</v>
      </c>
      <c r="E2" s="201" t="s">
        <v>2</v>
      </c>
      <c r="F2" s="180" t="s">
        <v>4</v>
      </c>
      <c r="G2" s="206" t="s">
        <v>3</v>
      </c>
      <c r="H2" s="195" t="s">
        <v>6</v>
      </c>
      <c r="I2" s="42"/>
      <c r="N2" s="41" t="s">
        <v>93</v>
      </c>
    </row>
    <row r="3" spans="1:20" ht="14.1" customHeight="1" thickBot="1">
      <c r="A3" s="189"/>
      <c r="B3" s="204"/>
      <c r="C3" s="198"/>
      <c r="D3" s="200"/>
      <c r="E3" s="201"/>
      <c r="F3" s="181"/>
      <c r="G3" s="182"/>
      <c r="H3" s="196"/>
      <c r="I3" s="43" t="s">
        <v>28</v>
      </c>
      <c r="N3" s="252" t="s">
        <v>60</v>
      </c>
      <c r="O3" s="224" t="s">
        <v>62</v>
      </c>
      <c r="P3" s="224"/>
      <c r="Q3" s="44" t="s">
        <v>63</v>
      </c>
    </row>
    <row r="4" spans="1:20" ht="24.95" customHeight="1">
      <c r="A4" s="189"/>
      <c r="B4" s="45" t="s">
        <v>17</v>
      </c>
      <c r="C4" s="1"/>
      <c r="D4" s="2"/>
      <c r="E4" s="3"/>
      <c r="F4" s="4"/>
      <c r="G4" s="5"/>
      <c r="H4" s="46">
        <f>SUM(C4:G4)</f>
        <v>0</v>
      </c>
      <c r="I4" s="47">
        <f>H4-E4-G4</f>
        <v>0</v>
      </c>
      <c r="K4" s="217" t="s">
        <v>47</v>
      </c>
      <c r="L4" s="218"/>
      <c r="N4" s="253"/>
      <c r="O4" s="250" t="s">
        <v>30</v>
      </c>
      <c r="P4" s="251" t="s">
        <v>61</v>
      </c>
      <c r="Q4" s="225" t="s">
        <v>64</v>
      </c>
    </row>
    <row r="5" spans="1:20" ht="24.95" customHeight="1" thickBot="1">
      <c r="A5" s="189"/>
      <c r="B5" s="48" t="s">
        <v>48</v>
      </c>
      <c r="C5" s="21"/>
      <c r="D5" s="22"/>
      <c r="E5" s="23"/>
      <c r="F5" s="24"/>
      <c r="G5" s="25"/>
      <c r="H5" s="49">
        <f>SUM(C5:G5)</f>
        <v>0</v>
      </c>
      <c r="I5" s="50">
        <f>H5-E5-G5</f>
        <v>0</v>
      </c>
      <c r="K5" s="219"/>
      <c r="L5" s="220"/>
      <c r="N5" s="254"/>
      <c r="O5" s="250"/>
      <c r="P5" s="251"/>
      <c r="Q5" s="225"/>
    </row>
    <row r="6" spans="1:20" ht="24.95" customHeight="1" thickTop="1" thickBot="1">
      <c r="A6" s="189"/>
      <c r="B6" s="51" t="str">
        <f>"③　再編前病床数＝"&amp; $K6&amp;" （※２）"</f>
        <v>③　再編前病床数＝② （※２）</v>
      </c>
      <c r="C6" s="26">
        <f>IF($K6="①",C4,C5)</f>
        <v>0</v>
      </c>
      <c r="D6" s="27">
        <f>IF($K6="①",D4,D5)</f>
        <v>0</v>
      </c>
      <c r="E6" s="28">
        <f>IF($K6="①",E4,E5)</f>
        <v>0</v>
      </c>
      <c r="F6" s="29">
        <f>IF($K6="①",F4,F5)</f>
        <v>0</v>
      </c>
      <c r="G6" s="30">
        <f>IF($K6="①",G4,G5)</f>
        <v>0</v>
      </c>
      <c r="H6" s="52">
        <f>SUM(C6:G6)</f>
        <v>0</v>
      </c>
      <c r="I6" s="29">
        <f>H6-E6-G6</f>
        <v>0</v>
      </c>
      <c r="K6" s="213" t="str">
        <f>IF(I4&lt;I5,"①","②")</f>
        <v>②</v>
      </c>
      <c r="L6" s="214"/>
      <c r="N6" s="53" t="b">
        <f>IF(OR(AND(O6,P6),Q6),TRUE)</f>
        <v>1</v>
      </c>
      <c r="O6" s="54" t="b">
        <f>IF(I6&lt;&gt;0,TRUE)</f>
        <v>0</v>
      </c>
      <c r="P6" s="55" t="b">
        <f>IF(I6&gt;I13,TRUE)</f>
        <v>0</v>
      </c>
      <c r="Q6" s="56" t="b">
        <f>IF(AND(H6=0,H13=0),TRUE)</f>
        <v>1</v>
      </c>
    </row>
    <row r="7" spans="1:20" ht="54" customHeight="1">
      <c r="A7" s="223" t="s">
        <v>66</v>
      </c>
      <c r="B7" s="193"/>
      <c r="C7" s="193"/>
      <c r="D7" s="193"/>
      <c r="E7" s="193"/>
      <c r="F7" s="193"/>
      <c r="G7" s="193"/>
      <c r="H7" s="193"/>
      <c r="I7" s="193"/>
    </row>
    <row r="8" spans="1:20" ht="19.5" thickBot="1">
      <c r="A8" s="193" t="s">
        <v>65</v>
      </c>
      <c r="B8" s="193"/>
      <c r="C8" s="193"/>
      <c r="D8" s="193"/>
      <c r="E8" s="193"/>
      <c r="F8" s="193"/>
      <c r="G8" s="193"/>
      <c r="H8" s="193"/>
      <c r="I8" s="193"/>
      <c r="M8" s="41" t="s">
        <v>56</v>
      </c>
    </row>
    <row r="9" spans="1:20">
      <c r="A9" s="193" t="s">
        <v>27</v>
      </c>
      <c r="B9" s="193"/>
      <c r="C9" s="193"/>
      <c r="D9" s="193"/>
      <c r="E9" s="193"/>
      <c r="F9" s="193"/>
      <c r="G9" s="193"/>
      <c r="H9" s="193"/>
      <c r="I9" s="193"/>
      <c r="K9" s="207" t="s">
        <v>69</v>
      </c>
      <c r="L9" s="208"/>
      <c r="M9" s="215" t="s">
        <v>0</v>
      </c>
      <c r="N9" s="215" t="s">
        <v>1</v>
      </c>
      <c r="O9" s="215" t="s">
        <v>2</v>
      </c>
      <c r="P9" s="228" t="s">
        <v>4</v>
      </c>
      <c r="Q9" s="226" t="s">
        <v>13</v>
      </c>
      <c r="R9" s="231" t="s">
        <v>6</v>
      </c>
      <c r="S9" s="57"/>
    </row>
    <row r="10" spans="1:20" ht="14.1" customHeight="1" thickBot="1">
      <c r="K10" s="209"/>
      <c r="L10" s="210"/>
      <c r="M10" s="216"/>
      <c r="N10" s="216"/>
      <c r="O10" s="216"/>
      <c r="P10" s="229"/>
      <c r="Q10" s="227"/>
      <c r="R10" s="231"/>
      <c r="S10" s="58" t="s">
        <v>29</v>
      </c>
    </row>
    <row r="11" spans="1:20" ht="12" customHeight="1" thickBot="1">
      <c r="A11" s="189">
        <v>2</v>
      </c>
      <c r="B11" s="202" t="s">
        <v>91</v>
      </c>
      <c r="C11" s="197" t="s">
        <v>0</v>
      </c>
      <c r="D11" s="199" t="s">
        <v>1</v>
      </c>
      <c r="E11" s="201" t="s">
        <v>2</v>
      </c>
      <c r="F11" s="180" t="s">
        <v>4</v>
      </c>
      <c r="G11" s="182" t="s">
        <v>13</v>
      </c>
      <c r="H11" s="195" t="s">
        <v>6</v>
      </c>
      <c r="I11" s="42"/>
      <c r="K11" s="211"/>
      <c r="L11" s="212"/>
      <c r="M11" s="59">
        <f t="shared" ref="M11:S11" si="0">C13-C6</f>
        <v>0</v>
      </c>
      <c r="N11" s="59">
        <f t="shared" si="0"/>
        <v>0</v>
      </c>
      <c r="O11" s="59">
        <f t="shared" si="0"/>
        <v>0</v>
      </c>
      <c r="P11" s="60">
        <f t="shared" si="0"/>
        <v>0</v>
      </c>
      <c r="Q11" s="61">
        <f t="shared" si="0"/>
        <v>0</v>
      </c>
      <c r="R11" s="62">
        <f t="shared" si="0"/>
        <v>0</v>
      </c>
      <c r="S11" s="59">
        <f t="shared" si="0"/>
        <v>0</v>
      </c>
    </row>
    <row r="12" spans="1:20" ht="12" customHeight="1">
      <c r="A12" s="189"/>
      <c r="B12" s="202"/>
      <c r="C12" s="198"/>
      <c r="D12" s="200"/>
      <c r="E12" s="201"/>
      <c r="F12" s="181"/>
      <c r="G12" s="182"/>
      <c r="H12" s="196"/>
      <c r="I12" s="43" t="s">
        <v>7</v>
      </c>
      <c r="K12" s="221" t="s">
        <v>101</v>
      </c>
      <c r="L12" s="149" t="s">
        <v>99</v>
      </c>
      <c r="M12" s="156">
        <f>IF(M11&gt;0,M11*-1,0)</f>
        <v>0</v>
      </c>
      <c r="N12" s="156">
        <f>IF(N11&gt;0,N11*-1,0)</f>
        <v>0</v>
      </c>
      <c r="O12" s="156">
        <f>IF(O11&gt;0,O11*-1,0)</f>
        <v>0</v>
      </c>
      <c r="P12" s="157">
        <f>IF(P11&gt;0,P11*-1,0)</f>
        <v>0</v>
      </c>
      <c r="Q12" s="152"/>
      <c r="R12" s="153"/>
      <c r="S12" s="154">
        <f>IF(S11&gt;0,S11*-1,0)</f>
        <v>0</v>
      </c>
    </row>
    <row r="13" spans="1:20" ht="24.95" customHeight="1" thickBot="1">
      <c r="A13" s="189"/>
      <c r="B13" s="202"/>
      <c r="C13" s="8"/>
      <c r="D13" s="9"/>
      <c r="E13" s="10"/>
      <c r="F13" s="11"/>
      <c r="G13" s="7">
        <v>0</v>
      </c>
      <c r="H13" s="63">
        <f>SUM(C13:G13)</f>
        <v>0</v>
      </c>
      <c r="I13" s="64">
        <f>H13-E13-G13</f>
        <v>0</v>
      </c>
      <c r="K13" s="222"/>
      <c r="L13" s="158" t="s">
        <v>100</v>
      </c>
      <c r="M13" s="159">
        <f>IF(M11&lt;0,M11*-1,0)</f>
        <v>0</v>
      </c>
      <c r="N13" s="159">
        <f>IF(N11&lt;0,N11*-1,0)</f>
        <v>0</v>
      </c>
      <c r="O13" s="159">
        <f>IF(O11&lt;0,O11*-1,0)</f>
        <v>0</v>
      </c>
      <c r="P13" s="160">
        <f>IF(P11&lt;0,P11*-1,0)</f>
        <v>0</v>
      </c>
      <c r="Q13" s="151"/>
      <c r="R13" s="150"/>
      <c r="S13" s="155">
        <f>IF(S11&lt;0,S11*-1,0)</f>
        <v>0</v>
      </c>
    </row>
    <row r="14" spans="1:20" ht="14.1" customHeight="1" thickBot="1">
      <c r="I14" s="66" t="s">
        <v>23</v>
      </c>
      <c r="R14" s="75"/>
      <c r="S14" s="76"/>
      <c r="T14" s="67"/>
    </row>
    <row r="15" spans="1:20" s="67" customFormat="1" ht="12.6" customHeight="1" thickBot="1">
      <c r="A15" s="270">
        <v>3</v>
      </c>
      <c r="B15" s="175" t="s">
        <v>108</v>
      </c>
      <c r="C15" s="187" t="s">
        <v>0</v>
      </c>
      <c r="D15" s="185" t="s">
        <v>1</v>
      </c>
      <c r="E15" s="183" t="s">
        <v>2</v>
      </c>
      <c r="F15" s="190" t="s">
        <v>4</v>
      </c>
      <c r="G15" s="191" t="s">
        <v>24</v>
      </c>
      <c r="H15" s="68"/>
      <c r="I15" s="68"/>
      <c r="K15" s="146" t="s">
        <v>103</v>
      </c>
      <c r="L15" s="69"/>
      <c r="M15" s="70"/>
      <c r="N15" s="70"/>
      <c r="O15" s="70"/>
      <c r="P15" s="70"/>
      <c r="Q15" s="69"/>
      <c r="R15" s="41"/>
      <c r="S15" s="41"/>
    </row>
    <row r="16" spans="1:20" s="67" customFormat="1" ht="12.6" customHeight="1">
      <c r="A16" s="271"/>
      <c r="B16" s="176"/>
      <c r="C16" s="188"/>
      <c r="D16" s="186"/>
      <c r="E16" s="184"/>
      <c r="F16" s="184"/>
      <c r="G16" s="192"/>
      <c r="H16" s="71"/>
      <c r="I16" s="71"/>
      <c r="K16" s="246" t="s">
        <v>104</v>
      </c>
      <c r="L16" s="247"/>
      <c r="M16" s="73" t="s">
        <v>42</v>
      </c>
      <c r="N16" s="73" t="s">
        <v>43</v>
      </c>
      <c r="O16" s="73" t="s">
        <v>44</v>
      </c>
      <c r="P16" s="74" t="s">
        <v>45</v>
      </c>
      <c r="Q16" s="69"/>
    </row>
    <row r="17" spans="1:20" s="67" customFormat="1" ht="24.95" customHeight="1">
      <c r="A17" s="271"/>
      <c r="B17" s="176"/>
      <c r="C17" s="12"/>
      <c r="D17" s="13"/>
      <c r="E17" s="14"/>
      <c r="F17" s="15"/>
      <c r="G17" s="72">
        <f>SUM(C17,D17,F17)</f>
        <v>0</v>
      </c>
      <c r="H17" s="68"/>
      <c r="I17" s="68"/>
      <c r="K17" s="173" t="s">
        <v>102</v>
      </c>
      <c r="L17" s="174"/>
      <c r="M17" s="161">
        <f>IF(C17&lt;0,C17,0)</f>
        <v>0</v>
      </c>
      <c r="N17" s="161">
        <f t="shared" ref="N17:P17" si="1">IF(D17&lt;0,D17,0)</f>
        <v>0</v>
      </c>
      <c r="O17" s="161">
        <f t="shared" si="1"/>
        <v>0</v>
      </c>
      <c r="P17" s="162">
        <f t="shared" si="1"/>
        <v>0</v>
      </c>
      <c r="Q17" s="69"/>
      <c r="R17" s="75"/>
      <c r="S17" s="76"/>
    </row>
    <row r="18" spans="1:20" s="67" customFormat="1" ht="19.5" thickBot="1">
      <c r="A18" s="272"/>
      <c r="B18" s="77" t="s">
        <v>109</v>
      </c>
      <c r="C18" s="17"/>
      <c r="D18" s="18"/>
      <c r="E18" s="19"/>
      <c r="F18" s="20"/>
      <c r="G18" s="78">
        <f>SUM(C18,D18,F18)</f>
        <v>0</v>
      </c>
      <c r="H18" s="68"/>
      <c r="I18" s="68"/>
      <c r="K18" s="244" t="s">
        <v>70</v>
      </c>
      <c r="L18" s="245"/>
      <c r="M18" s="79">
        <f>IF(C17&gt;0,C17,0)</f>
        <v>0</v>
      </c>
      <c r="N18" s="79">
        <f t="shared" ref="N18:P18" si="2">IF(D17&gt;0,D17,0)</f>
        <v>0</v>
      </c>
      <c r="O18" s="79">
        <f t="shared" si="2"/>
        <v>0</v>
      </c>
      <c r="P18" s="80">
        <f t="shared" si="2"/>
        <v>0</v>
      </c>
      <c r="Q18" s="69"/>
      <c r="R18" s="41"/>
      <c r="S18" s="41"/>
    </row>
    <row r="19" spans="1:20" s="67" customFormat="1" ht="13.5" customHeight="1">
      <c r="A19" s="205" t="s">
        <v>110</v>
      </c>
      <c r="B19" s="205"/>
      <c r="C19" s="205"/>
      <c r="D19" s="205"/>
      <c r="E19" s="205"/>
      <c r="F19" s="205"/>
      <c r="G19" s="205"/>
      <c r="H19" s="205"/>
      <c r="I19" s="205"/>
      <c r="T19" s="41"/>
    </row>
    <row r="20" spans="1:20" s="67" customFormat="1" ht="38.25" customHeight="1" thickBot="1">
      <c r="A20" s="205"/>
      <c r="B20" s="205"/>
      <c r="C20" s="205"/>
      <c r="D20" s="205"/>
      <c r="E20" s="205"/>
      <c r="F20" s="205"/>
      <c r="G20" s="205"/>
      <c r="H20" s="205"/>
      <c r="I20" s="205"/>
      <c r="T20" s="41"/>
    </row>
    <row r="21" spans="1:20" s="67" customFormat="1" ht="13.5" customHeight="1">
      <c r="A21" s="41"/>
      <c r="B21" s="41"/>
      <c r="C21" s="41"/>
      <c r="D21" s="41"/>
      <c r="E21" s="41"/>
      <c r="F21" s="41"/>
      <c r="G21" s="41"/>
      <c r="H21" s="41"/>
      <c r="I21" s="41"/>
      <c r="K21" s="232" t="s">
        <v>32</v>
      </c>
      <c r="L21" s="233"/>
      <c r="M21" s="81" t="s">
        <v>113</v>
      </c>
      <c r="N21" s="82" t="s">
        <v>114</v>
      </c>
      <c r="O21" s="83" t="s">
        <v>107</v>
      </c>
      <c r="P21" s="263" t="s">
        <v>38</v>
      </c>
      <c r="Q21" s="264"/>
      <c r="R21" s="84"/>
      <c r="S21" s="85"/>
      <c r="T21" s="41"/>
    </row>
    <row r="22" spans="1:20" s="67" customFormat="1" ht="24.95" customHeight="1">
      <c r="A22" s="189">
        <v>4</v>
      </c>
      <c r="B22" s="179" t="s">
        <v>22</v>
      </c>
      <c r="C22" s="86" t="s">
        <v>2</v>
      </c>
      <c r="D22" s="86" t="s">
        <v>10</v>
      </c>
      <c r="E22" s="86" t="s">
        <v>6</v>
      </c>
      <c r="F22" s="41"/>
      <c r="G22" s="41"/>
      <c r="H22" s="41"/>
      <c r="I22" s="41"/>
      <c r="K22" s="234"/>
      <c r="L22" s="235"/>
      <c r="M22" s="87" t="s">
        <v>34</v>
      </c>
      <c r="N22" s="88" t="s">
        <v>33</v>
      </c>
      <c r="O22" s="89" t="s">
        <v>35</v>
      </c>
      <c r="P22" s="265"/>
      <c r="Q22" s="266"/>
      <c r="R22" s="90" t="s">
        <v>36</v>
      </c>
      <c r="S22" s="91" t="s">
        <v>37</v>
      </c>
      <c r="T22" s="41"/>
    </row>
    <row r="23" spans="1:20" s="67" customFormat="1" ht="24.95" customHeight="1" thickBot="1">
      <c r="A23" s="189"/>
      <c r="B23" s="179"/>
      <c r="C23" s="59">
        <f>IF(E6&lt;E13,P24,0)</f>
        <v>0</v>
      </c>
      <c r="D23" s="16"/>
      <c r="E23" s="59">
        <f>SUM(C23:D23)</f>
        <v>0</v>
      </c>
      <c r="F23" s="41"/>
      <c r="G23" s="41"/>
      <c r="H23" s="41"/>
      <c r="I23" s="41"/>
      <c r="K23" s="234"/>
      <c r="L23" s="235"/>
      <c r="M23" s="92" t="s">
        <v>105</v>
      </c>
      <c r="N23" s="93" t="s">
        <v>106</v>
      </c>
      <c r="O23" s="94" t="s">
        <v>94</v>
      </c>
      <c r="P23" s="265"/>
      <c r="Q23" s="266"/>
      <c r="R23" s="95" t="s">
        <v>39</v>
      </c>
      <c r="S23" s="96" t="s">
        <v>31</v>
      </c>
      <c r="T23" s="41"/>
    </row>
    <row r="24" spans="1:20" ht="13.5" customHeight="1" thickBot="1">
      <c r="K24" s="236"/>
      <c r="L24" s="237"/>
      <c r="M24" s="97">
        <f>I6-I13</f>
        <v>0</v>
      </c>
      <c r="N24" s="98">
        <f>G17</f>
        <v>0</v>
      </c>
      <c r="O24" s="99">
        <f>IF(M24&gt;N24,M24-N24,0)</f>
        <v>0</v>
      </c>
      <c r="P24" s="248">
        <f>MIN(R24:S24)</f>
        <v>0</v>
      </c>
      <c r="Q24" s="249"/>
      <c r="R24" s="100">
        <f>O24-D23</f>
        <v>0</v>
      </c>
      <c r="S24" s="101">
        <f>E13+E17-E6</f>
        <v>0</v>
      </c>
    </row>
    <row r="25" spans="1:20" ht="12.6" customHeight="1" thickBot="1">
      <c r="A25" s="189">
        <v>5</v>
      </c>
      <c r="B25" s="202" t="s">
        <v>57</v>
      </c>
      <c r="C25" s="197" t="s">
        <v>0</v>
      </c>
      <c r="D25" s="199" t="s">
        <v>1</v>
      </c>
      <c r="E25" s="201" t="s">
        <v>2</v>
      </c>
      <c r="F25" s="180" t="s">
        <v>4</v>
      </c>
      <c r="G25" s="182" t="s">
        <v>3</v>
      </c>
      <c r="H25" s="195" t="s">
        <v>6</v>
      </c>
      <c r="I25" s="42"/>
    </row>
    <row r="26" spans="1:20" ht="12.6" customHeight="1">
      <c r="A26" s="189"/>
      <c r="B26" s="202"/>
      <c r="C26" s="198"/>
      <c r="D26" s="200"/>
      <c r="E26" s="201"/>
      <c r="F26" s="181"/>
      <c r="G26" s="182"/>
      <c r="H26" s="196"/>
      <c r="I26" s="43" t="s">
        <v>7</v>
      </c>
    </row>
    <row r="27" spans="1:20" ht="24.95" customHeight="1" thickBot="1">
      <c r="A27" s="189"/>
      <c r="B27" s="202"/>
      <c r="C27" s="102">
        <f>C6-C13</f>
        <v>0</v>
      </c>
      <c r="D27" s="103">
        <f>D6-D13</f>
        <v>0</v>
      </c>
      <c r="E27" s="104">
        <f>E6-E13</f>
        <v>0</v>
      </c>
      <c r="F27" s="105">
        <f>F6-F13</f>
        <v>0</v>
      </c>
      <c r="G27" s="61">
        <f>G6-G13</f>
        <v>0</v>
      </c>
      <c r="H27" s="62">
        <f>SUM(C27:G27)</f>
        <v>0</v>
      </c>
      <c r="I27" s="106">
        <f>C27+D27+F27</f>
        <v>0</v>
      </c>
    </row>
    <row r="28" spans="1:20" ht="14.1" customHeight="1" thickBot="1">
      <c r="I28" s="107"/>
    </row>
    <row r="29" spans="1:20" ht="24.95" customHeight="1">
      <c r="A29" s="189">
        <v>6</v>
      </c>
      <c r="B29" s="177" t="s">
        <v>96</v>
      </c>
      <c r="C29" s="108" t="s">
        <v>95</v>
      </c>
      <c r="E29" s="109" t="s">
        <v>58</v>
      </c>
      <c r="F29" s="108" t="s">
        <v>97</v>
      </c>
      <c r="G29" s="108" t="s">
        <v>41</v>
      </c>
      <c r="H29" s="163" t="s">
        <v>112</v>
      </c>
      <c r="I29" s="110" t="s">
        <v>40</v>
      </c>
    </row>
    <row r="30" spans="1:20" ht="24.95" customHeight="1" thickBot="1">
      <c r="A30" s="189"/>
      <c r="B30" s="178"/>
      <c r="C30" s="16"/>
      <c r="E30" s="59">
        <f>I27</f>
        <v>0</v>
      </c>
      <c r="F30" s="59">
        <f>E23</f>
        <v>0</v>
      </c>
      <c r="G30" s="59">
        <f>C30</f>
        <v>0</v>
      </c>
      <c r="H30" s="147">
        <f>IF(C18&gt;0,C18,0)+IF(D18&gt;0,D18,0)+IF(F18&gt;0,F18,0)</f>
        <v>0</v>
      </c>
      <c r="I30" s="105">
        <f>IF(E30-F30-G30-H30&lt;0,0,E30-F30-G30-H30)</f>
        <v>0</v>
      </c>
    </row>
    <row r="31" spans="1:20" ht="13.5" customHeight="1" thickBot="1">
      <c r="I31" s="107"/>
    </row>
    <row r="32" spans="1:20" ht="14.1" customHeight="1" thickBot="1">
      <c r="A32" s="189">
        <v>7</v>
      </c>
      <c r="B32" s="203" t="s">
        <v>84</v>
      </c>
      <c r="C32" s="197" t="s">
        <v>0</v>
      </c>
      <c r="D32" s="199" t="s">
        <v>1</v>
      </c>
      <c r="E32" s="201" t="s">
        <v>2</v>
      </c>
      <c r="F32" s="180" t="s">
        <v>4</v>
      </c>
      <c r="G32" s="182" t="s">
        <v>3</v>
      </c>
      <c r="H32" s="195" t="s">
        <v>6</v>
      </c>
      <c r="I32" s="42"/>
      <c r="K32" s="238" t="s">
        <v>82</v>
      </c>
      <c r="L32" s="239"/>
      <c r="M32" s="216" t="s">
        <v>0</v>
      </c>
      <c r="N32" s="216" t="s">
        <v>1</v>
      </c>
      <c r="O32" s="216" t="s">
        <v>2</v>
      </c>
      <c r="P32" s="216" t="s">
        <v>4</v>
      </c>
      <c r="Q32" s="230" t="s">
        <v>13</v>
      </c>
      <c r="R32" s="231" t="s">
        <v>6</v>
      </c>
      <c r="S32" s="57"/>
    </row>
    <row r="33" spans="1:19" ht="14.1" customHeight="1">
      <c r="A33" s="189"/>
      <c r="B33" s="204"/>
      <c r="C33" s="198"/>
      <c r="D33" s="200"/>
      <c r="E33" s="201"/>
      <c r="F33" s="181"/>
      <c r="G33" s="182"/>
      <c r="H33" s="196"/>
      <c r="I33" s="43" t="s">
        <v>7</v>
      </c>
      <c r="K33" s="240"/>
      <c r="L33" s="241"/>
      <c r="M33" s="216"/>
      <c r="N33" s="216"/>
      <c r="O33" s="216"/>
      <c r="P33" s="216"/>
      <c r="Q33" s="212"/>
      <c r="R33" s="231"/>
      <c r="S33" s="58" t="s">
        <v>29</v>
      </c>
    </row>
    <row r="34" spans="1:19" ht="24.95" customHeight="1">
      <c r="A34" s="189"/>
      <c r="B34" s="111" t="s">
        <v>17</v>
      </c>
      <c r="C34" s="31"/>
      <c r="D34" s="32"/>
      <c r="E34" s="33"/>
      <c r="F34" s="34"/>
      <c r="G34" s="35"/>
      <c r="H34" s="62">
        <f>SUM(C34:G34)</f>
        <v>0</v>
      </c>
      <c r="I34" s="112">
        <f>H34-E34-G34</f>
        <v>0</v>
      </c>
      <c r="K34" s="242"/>
      <c r="L34" s="243"/>
      <c r="M34" s="59">
        <f>C13-C34</f>
        <v>0</v>
      </c>
      <c r="N34" s="59">
        <f t="shared" ref="N34:S34" si="3">D13-D34</f>
        <v>0</v>
      </c>
      <c r="O34" s="59">
        <f t="shared" si="3"/>
        <v>0</v>
      </c>
      <c r="P34" s="59">
        <f t="shared" si="3"/>
        <v>0</v>
      </c>
      <c r="Q34" s="61">
        <f t="shared" si="3"/>
        <v>0</v>
      </c>
      <c r="R34" s="62">
        <f t="shared" si="3"/>
        <v>0</v>
      </c>
      <c r="S34" s="59">
        <f t="shared" si="3"/>
        <v>0</v>
      </c>
    </row>
    <row r="35" spans="1:19" ht="24.95" customHeight="1" thickBot="1">
      <c r="A35" s="189"/>
      <c r="B35" s="113" t="s">
        <v>50</v>
      </c>
      <c r="C35" s="36"/>
      <c r="D35" s="37"/>
      <c r="E35" s="33"/>
      <c r="F35" s="38"/>
      <c r="G35" s="35"/>
      <c r="H35" s="62">
        <f>SUM(C35:G35)</f>
        <v>0</v>
      </c>
      <c r="I35" s="105">
        <f>H35-E35-G35</f>
        <v>0</v>
      </c>
    </row>
    <row r="36" spans="1:19" ht="18.75" customHeight="1">
      <c r="A36" s="193" t="s">
        <v>67</v>
      </c>
      <c r="B36" s="193"/>
      <c r="C36" s="193"/>
      <c r="D36" s="193"/>
      <c r="E36" s="193"/>
      <c r="F36" s="193"/>
      <c r="G36" s="193"/>
      <c r="H36" s="193"/>
      <c r="I36" s="193"/>
    </row>
    <row r="37" spans="1:19" ht="13.5" customHeight="1" thickBot="1"/>
    <row r="38" spans="1:19" ht="33" customHeight="1">
      <c r="A38" s="189">
        <v>8</v>
      </c>
      <c r="B38" s="114" t="s">
        <v>16</v>
      </c>
      <c r="C38" s="86" t="s">
        <v>0</v>
      </c>
      <c r="D38" s="86" t="s">
        <v>1</v>
      </c>
      <c r="E38" s="86" t="s">
        <v>4</v>
      </c>
      <c r="F38" s="86" t="s">
        <v>6</v>
      </c>
      <c r="M38" s="148"/>
      <c r="N38" s="145" t="s">
        <v>81</v>
      </c>
      <c r="O38" s="145" t="s">
        <v>80</v>
      </c>
      <c r="Q38" s="260" t="s">
        <v>78</v>
      </c>
      <c r="R38" s="261"/>
      <c r="S38" s="115" t="s">
        <v>79</v>
      </c>
    </row>
    <row r="39" spans="1:19" ht="24.95" customHeight="1">
      <c r="A39" s="189"/>
      <c r="B39" s="116" t="s">
        <v>51</v>
      </c>
      <c r="C39" s="39"/>
      <c r="D39" s="39"/>
      <c r="E39" s="39"/>
      <c r="F39" s="117">
        <f>SUM(C39:E39)</f>
        <v>0</v>
      </c>
      <c r="N39" s="65">
        <f>IF(AND(I34&lt;&gt;I35,H50="Ｂ"),E50,E49)</f>
        <v>0</v>
      </c>
      <c r="O39" s="144">
        <f>IF(AND(I34&lt;&gt;I35,H50="Ｂ"),C50,C49)</f>
        <v>0</v>
      </c>
      <c r="Q39" s="118">
        <v>0</v>
      </c>
      <c r="R39" s="6" t="s">
        <v>73</v>
      </c>
      <c r="S39" s="60">
        <v>1140</v>
      </c>
    </row>
    <row r="40" spans="1:19" ht="24.95" customHeight="1">
      <c r="A40" s="189"/>
      <c r="B40" s="116" t="s">
        <v>52</v>
      </c>
      <c r="C40" s="39"/>
      <c r="D40" s="39"/>
      <c r="E40" s="39"/>
      <c r="F40" s="117">
        <f>SUM(C40:E40)</f>
        <v>0</v>
      </c>
      <c r="Q40" s="118">
        <v>0.5</v>
      </c>
      <c r="R40" s="6" t="s">
        <v>74</v>
      </c>
      <c r="S40" s="60">
        <v>1368</v>
      </c>
    </row>
    <row r="41" spans="1:19" ht="24" customHeight="1">
      <c r="A41" s="268" t="s">
        <v>88</v>
      </c>
      <c r="B41" s="269"/>
      <c r="C41" s="269"/>
      <c r="D41" s="269"/>
      <c r="E41" s="269"/>
      <c r="F41" s="269"/>
      <c r="G41" s="269"/>
      <c r="H41" s="269"/>
      <c r="I41" s="269"/>
      <c r="Q41" s="118">
        <v>0.6</v>
      </c>
      <c r="R41" s="6" t="s">
        <v>75</v>
      </c>
      <c r="S41" s="60">
        <v>1596</v>
      </c>
    </row>
    <row r="42" spans="1:19" ht="24" customHeight="1">
      <c r="A42" s="269"/>
      <c r="B42" s="269"/>
      <c r="C42" s="269"/>
      <c r="D42" s="269"/>
      <c r="E42" s="269"/>
      <c r="F42" s="269"/>
      <c r="G42" s="269"/>
      <c r="H42" s="269"/>
      <c r="I42" s="269"/>
      <c r="Q42" s="118">
        <v>0.7</v>
      </c>
      <c r="R42" s="6" t="s">
        <v>76</v>
      </c>
      <c r="S42" s="60">
        <v>1824</v>
      </c>
    </row>
    <row r="43" spans="1:19" ht="22.5" customHeight="1">
      <c r="A43" s="269"/>
      <c r="B43" s="269"/>
      <c r="C43" s="269"/>
      <c r="D43" s="269"/>
      <c r="E43" s="269"/>
      <c r="F43" s="269"/>
      <c r="G43" s="269"/>
      <c r="H43" s="269"/>
      <c r="I43" s="269"/>
      <c r="Q43" s="118">
        <v>0.8</v>
      </c>
      <c r="R43" s="6" t="s">
        <v>77</v>
      </c>
      <c r="S43" s="60">
        <v>2052</v>
      </c>
    </row>
    <row r="44" spans="1:19" ht="22.5" customHeight="1" thickBot="1">
      <c r="A44" s="269"/>
      <c r="B44" s="269"/>
      <c r="C44" s="269"/>
      <c r="D44" s="269"/>
      <c r="E44" s="269"/>
      <c r="F44" s="269"/>
      <c r="G44" s="269"/>
      <c r="H44" s="269"/>
      <c r="I44" s="269"/>
      <c r="Q44" s="119">
        <v>0.9</v>
      </c>
      <c r="R44" s="120"/>
      <c r="S44" s="103">
        <v>2280</v>
      </c>
    </row>
    <row r="45" spans="1:19" ht="22.5" customHeight="1">
      <c r="A45" s="269"/>
      <c r="B45" s="269"/>
      <c r="C45" s="269"/>
      <c r="D45" s="269"/>
      <c r="E45" s="269"/>
      <c r="F45" s="269"/>
      <c r="G45" s="269"/>
      <c r="H45" s="269"/>
      <c r="I45" s="269"/>
    </row>
    <row r="46" spans="1:19">
      <c r="A46" s="193" t="s">
        <v>92</v>
      </c>
      <c r="B46" s="193"/>
      <c r="C46" s="193"/>
      <c r="D46" s="193"/>
      <c r="E46" s="193"/>
      <c r="F46" s="193"/>
      <c r="G46" s="193"/>
      <c r="H46" s="193"/>
      <c r="I46" s="193"/>
    </row>
    <row r="47" spans="1:19" ht="13.5" customHeight="1"/>
    <row r="48" spans="1:19" ht="24.95" customHeight="1">
      <c r="A48" s="270">
        <v>9</v>
      </c>
      <c r="B48" s="121" t="s">
        <v>20</v>
      </c>
      <c r="C48" s="194" t="s">
        <v>15</v>
      </c>
      <c r="D48" s="194"/>
      <c r="E48" s="194" t="s">
        <v>14</v>
      </c>
      <c r="F48" s="194"/>
      <c r="H48" s="179" t="s">
        <v>21</v>
      </c>
      <c r="I48" s="122"/>
    </row>
    <row r="49" spans="1:18" ht="24.95" customHeight="1">
      <c r="A49" s="271"/>
      <c r="B49" s="123" t="s">
        <v>19</v>
      </c>
      <c r="C49" s="274">
        <f>IFERROR(ROUNDDOWN(F39/I34*1/365,3),0)</f>
        <v>0</v>
      </c>
      <c r="D49" s="274"/>
      <c r="E49" s="275">
        <f>ROUNDDOWN(C49*I34,0)</f>
        <v>0</v>
      </c>
      <c r="F49" s="275"/>
      <c r="G49" s="41" t="s">
        <v>18</v>
      </c>
      <c r="H49" s="273"/>
      <c r="I49" s="124" t="s">
        <v>25</v>
      </c>
    </row>
    <row r="50" spans="1:18" ht="24.95" customHeight="1">
      <c r="A50" s="272"/>
      <c r="B50" s="123" t="s">
        <v>49</v>
      </c>
      <c r="C50" s="274">
        <f>IFERROR(ROUNDDOWN(F40/I35*1/365,3),0)</f>
        <v>0</v>
      </c>
      <c r="D50" s="274"/>
      <c r="E50" s="275">
        <f>ROUNDDOWN(C50*I35,0)</f>
        <v>0</v>
      </c>
      <c r="F50" s="275"/>
      <c r="G50" s="41" t="s">
        <v>18</v>
      </c>
      <c r="H50" s="127" t="s">
        <v>98</v>
      </c>
      <c r="I50" s="124" t="s">
        <v>26</v>
      </c>
    </row>
    <row r="51" spans="1:18" ht="13.5" customHeight="1"/>
    <row r="52" spans="1:18" ht="26.1" customHeight="1" thickBot="1">
      <c r="A52" s="189">
        <v>10</v>
      </c>
      <c r="B52" s="267" t="s">
        <v>89</v>
      </c>
      <c r="C52" s="86" t="s">
        <v>8</v>
      </c>
      <c r="D52" s="86" t="s">
        <v>46</v>
      </c>
      <c r="E52" s="128" t="s">
        <v>9</v>
      </c>
      <c r="L52" s="41" t="s">
        <v>68</v>
      </c>
    </row>
    <row r="53" spans="1:18" ht="26.1" customHeight="1">
      <c r="A53" s="189"/>
      <c r="B53" s="267"/>
      <c r="C53" s="129">
        <f>VLOOKUP(O39,Q39:S44,3)</f>
        <v>1140</v>
      </c>
      <c r="D53" s="65">
        <f>IF(I6&lt;N39,0,IF(I6-N39&gt;I30+C30,I30,IF(I6-N39-C30&gt;0,I6-N39-C30,0)))</f>
        <v>0</v>
      </c>
      <c r="E53" s="129">
        <f>C53*D53</f>
        <v>0</v>
      </c>
      <c r="L53" s="166" t="s">
        <v>54</v>
      </c>
      <c r="M53" s="167"/>
      <c r="N53" s="170" t="s">
        <v>85</v>
      </c>
      <c r="O53" s="171" t="s">
        <v>53</v>
      </c>
    </row>
    <row r="54" spans="1:18" ht="13.5" customHeight="1">
      <c r="L54" s="168"/>
      <c r="M54" s="169"/>
      <c r="N54" s="169"/>
      <c r="O54" s="172"/>
    </row>
    <row r="55" spans="1:18" ht="26.1" customHeight="1" thickBot="1">
      <c r="A55" s="189">
        <v>11</v>
      </c>
      <c r="B55" s="267" t="s">
        <v>90</v>
      </c>
      <c r="C55" s="86" t="s">
        <v>8</v>
      </c>
      <c r="D55" s="86" t="s">
        <v>46</v>
      </c>
      <c r="E55" s="128" t="s">
        <v>9</v>
      </c>
      <c r="L55" s="164">
        <f>I4*0.9</f>
        <v>0</v>
      </c>
      <c r="M55" s="165"/>
      <c r="N55" s="125">
        <f>I13</f>
        <v>0</v>
      </c>
      <c r="O55" s="126" t="b">
        <f>IF(L55&gt;=N55,TRUE)</f>
        <v>1</v>
      </c>
    </row>
    <row r="56" spans="1:18" ht="26.1" customHeight="1">
      <c r="A56" s="189"/>
      <c r="B56" s="267"/>
      <c r="C56" s="129">
        <f>S44</f>
        <v>2280</v>
      </c>
      <c r="D56" s="59">
        <f>I30-D53</f>
        <v>0</v>
      </c>
      <c r="E56" s="129">
        <f>C56*D56</f>
        <v>0</v>
      </c>
      <c r="L56" s="130"/>
      <c r="M56" s="130"/>
      <c r="N56" s="131"/>
    </row>
    <row r="57" spans="1:18" ht="13.5" customHeight="1" thickBot="1">
      <c r="L57" s="41" t="s">
        <v>111</v>
      </c>
    </row>
    <row r="58" spans="1:18" ht="30" customHeight="1">
      <c r="A58" s="132" t="s">
        <v>12</v>
      </c>
      <c r="B58" s="133" t="s">
        <v>59</v>
      </c>
      <c r="C58" s="58" t="str">
        <f>IF(AND(O55,Q60),"○","×")</f>
        <v>○</v>
      </c>
      <c r="L58" s="166" t="s">
        <v>55</v>
      </c>
      <c r="M58" s="167"/>
      <c r="N58" s="256" t="s">
        <v>71</v>
      </c>
      <c r="O58" s="134"/>
      <c r="P58" s="134"/>
      <c r="Q58" s="256" t="s">
        <v>87</v>
      </c>
      <c r="R58" s="257"/>
    </row>
    <row r="59" spans="1:18" ht="14.1" customHeight="1" thickBot="1">
      <c r="L59" s="168"/>
      <c r="M59" s="169"/>
      <c r="N59" s="262"/>
      <c r="O59" s="135" t="s">
        <v>72</v>
      </c>
      <c r="P59" s="136" t="s">
        <v>86</v>
      </c>
      <c r="Q59" s="258"/>
      <c r="R59" s="259"/>
    </row>
    <row r="60" spans="1:18" ht="30" customHeight="1" thickBot="1">
      <c r="A60" s="137">
        <v>12</v>
      </c>
      <c r="B60" s="138" t="s">
        <v>11</v>
      </c>
      <c r="C60" s="139">
        <f>IF(C58="○",E53+E56,"－")</f>
        <v>0</v>
      </c>
      <c r="F60" s="75"/>
      <c r="G60" s="140"/>
      <c r="L60" s="164">
        <f>I4*10%</f>
        <v>0</v>
      </c>
      <c r="M60" s="165"/>
      <c r="N60" s="141">
        <f>S34*-1</f>
        <v>0</v>
      </c>
      <c r="O60" s="142">
        <f>G17</f>
        <v>0</v>
      </c>
      <c r="P60" s="143">
        <f>N60-O60</f>
        <v>0</v>
      </c>
      <c r="Q60" s="255" t="b">
        <f>IF(L60&lt;=P60,TRUE)</f>
        <v>1</v>
      </c>
      <c r="R60" s="214"/>
    </row>
    <row r="61" spans="1:18" ht="14.1" customHeight="1"/>
    <row r="62" spans="1:18" ht="22.5" customHeight="1"/>
  </sheetData>
  <sheetProtection sheet="1" selectLockedCells="1"/>
  <mergeCells count="101">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L55:M55"/>
    <mergeCell ref="L53:M54"/>
    <mergeCell ref="N53:N54"/>
    <mergeCell ref="O53:O54"/>
    <mergeCell ref="K17:L17"/>
    <mergeCell ref="B15:B17"/>
    <mergeCell ref="B29:B30"/>
    <mergeCell ref="B22:B23"/>
    <mergeCell ref="F25:F26"/>
    <mergeCell ref="G25:G26"/>
    <mergeCell ref="E15:E16"/>
    <mergeCell ref="D15:D16"/>
    <mergeCell ref="C15:C16"/>
  </mergeCells>
  <phoneticPr fontId="1"/>
  <conditionalFormatting sqref="C49:F49">
    <cfRule type="expression" dxfId="6" priority="13">
      <formula>OR($I$34=$I$35,$H$50="Ａ")</formula>
    </cfRule>
  </conditionalFormatting>
  <conditionalFormatting sqref="C50:F50">
    <cfRule type="expression" dxfId="5" priority="12">
      <formula>AND($I$34&lt;&gt;$I$35,$H$50="Ｂ")</formula>
    </cfRule>
  </conditionalFormatting>
  <conditionalFormatting sqref="G49">
    <cfRule type="expression" dxfId="4" priority="11">
      <formula>AND($I$34&lt;&gt;$I$35,$H$50="Ｂ")</formula>
    </cfRule>
  </conditionalFormatting>
  <conditionalFormatting sqref="G50">
    <cfRule type="expression" dxfId="3" priority="10">
      <formula>OR($I$34=$I$35,$H$50="Ａ")</formula>
    </cfRule>
  </conditionalFormatting>
  <conditionalFormatting sqref="I13">
    <cfRule type="expression" dxfId="2" priority="8">
      <formula>NOT($N$6)</formula>
    </cfRule>
  </conditionalFormatting>
  <conditionalFormatting sqref="I14">
    <cfRule type="expression" dxfId="1" priority="7">
      <formula>NOT($N$6)</formula>
    </cfRule>
  </conditionalFormatting>
  <conditionalFormatting sqref="H48:H50">
    <cfRule type="expression" dxfId="0" priority="6">
      <formula>$I$34=$I$35</formula>
    </cfRule>
  </conditionalFormatting>
  <dataValidations count="12">
    <dataValidation imeMode="disabled" allowBlank="1" showInputMessage="1" showErrorMessage="1" sqref="C6:G6"/>
    <dataValidation type="whole" imeMode="disabled" operator="greaterThanOrEqual" allowBlank="1" showInputMessage="1" showErrorMessage="1" error="0以上の値を入力してください。" sqref="C4:G5 C13:F13 C39:E40">
      <formula1>0</formula1>
    </dataValidation>
    <dataValidation type="whole" imeMode="disabled" operator="greaterThanOrEqual" allowBlank="1" showInputMessage="1" showErrorMessage="1" error="平成30年度病床機能報告における稼働病床数未満の数値は入力できません。" sqref="C34:G34">
      <formula1>C4</formula1>
    </dataValidation>
    <dataValidation type="whole" imeMode="disabled" operator="greaterThanOrEqual" allowBlank="1" showInputMessage="1" showErrorMessage="1" error="令和２年４月１日時点における稼働病床数未満の数値は入力できません。" sqref="C35:G35">
      <formula1>C5</formula1>
    </dataValidation>
    <dataValidation type="list" allowBlank="1" showInputMessage="1" showErrorMessage="1" sqref="H50">
      <formula1>IF($I$34&lt;&gt;$I$35,INDIRECT("I49:I50"),INDIRECT("I49"))</formula1>
    </dataValidation>
    <dataValidation type="whole" imeMode="disabled" allowBlank="1" showInputMessage="1" showErrorMessage="1" error="対象３区分の減少病床数の合計（融通分を除く）を超える転換はできません。" sqref="D23">
      <formula1>0</formula1>
      <formula2>O24</formula2>
    </dataValidation>
    <dataValidation type="whole" imeMode="disabled" allowBlank="1" showInputMessage="1" showErrorMessage="1" error="0以上かつ対象３区分の減少病床数の合計以内の値を入力してください。" sqref="C3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formula1>M12</formula1>
      <formula2>M13</formula2>
    </dataValidation>
    <dataValidation type="whole" imeMode="disabled" allowBlank="1" showInputMessage="1" showErrorMessage="1" error="病床融通数以内の値を入力してください。" sqref="C18:F18">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支給申請額算定シート </vt:lpstr>
      <vt:lpstr>'支給申請額算定シート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2021-07-13T03:45:42Z</dcterms:modified>
</cp:coreProperties>
</file>