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t01\data\機関会議\48大会2019年度\台風15号被害対策\応急修理\見積勉強会\"/>
    </mc:Choice>
  </mc:AlternateContent>
  <bookViews>
    <workbookView xWindow="9530" yWindow="0" windowWidth="21050" windowHeight="9080"/>
  </bookViews>
  <sheets>
    <sheet name="入力項目" sheetId="12" r:id="rId1"/>
    <sheet name="【応急修理＋加算金】" sheetId="5" r:id="rId2"/>
    <sheet name="【補助金】" sheetId="11" r:id="rId3"/>
  </sheets>
  <definedNames>
    <definedName name="_xlnm.Print_Area" localSheetId="1">'【応急修理＋加算金】'!$A$1:$K$46</definedName>
    <definedName name="_xlnm.Print_Area" localSheetId="2">【補助金】!$A$1:$L$43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1" i="11" l="1"/>
  <c r="H32" i="11"/>
  <c r="H33" i="11"/>
  <c r="H30" i="11"/>
  <c r="K21" i="11"/>
  <c r="K22" i="11"/>
  <c r="K23" i="11"/>
  <c r="K24" i="11"/>
  <c r="K20" i="11"/>
  <c r="K17" i="11"/>
  <c r="K18" i="11"/>
  <c r="I21" i="11"/>
  <c r="I22" i="11"/>
  <c r="I23" i="11"/>
  <c r="I24" i="11"/>
  <c r="I16" i="11"/>
  <c r="I20" i="11"/>
  <c r="I17" i="11"/>
  <c r="I18" i="11"/>
  <c r="H21" i="5"/>
  <c r="H22" i="5"/>
  <c r="H23" i="5"/>
  <c r="H24" i="5"/>
  <c r="H25" i="5"/>
  <c r="H20" i="5"/>
  <c r="F21" i="11"/>
  <c r="F22" i="11"/>
  <c r="F23" i="11"/>
  <c r="F24" i="11"/>
  <c r="F20" i="11"/>
  <c r="F17" i="11"/>
  <c r="F18" i="11"/>
  <c r="F16" i="11"/>
  <c r="D16" i="11"/>
  <c r="D21" i="11"/>
  <c r="D22" i="11"/>
  <c r="D23" i="11"/>
  <c r="D24" i="11"/>
  <c r="D20" i="11"/>
  <c r="D17" i="11"/>
  <c r="D18" i="11"/>
  <c r="G35" i="5"/>
  <c r="G34" i="5"/>
  <c r="G33" i="5"/>
  <c r="G32" i="5"/>
  <c r="J21" i="5"/>
  <c r="J22" i="5"/>
  <c r="J23" i="5"/>
  <c r="J24" i="5"/>
  <c r="J25" i="5"/>
  <c r="J26" i="5"/>
  <c r="J27" i="5"/>
  <c r="J20" i="5"/>
  <c r="H27" i="5"/>
  <c r="H26" i="5"/>
  <c r="E21" i="5"/>
  <c r="E22" i="5"/>
  <c r="E23" i="5"/>
  <c r="E24" i="5"/>
  <c r="E25" i="5"/>
  <c r="E26" i="5"/>
  <c r="E27" i="5"/>
  <c r="E20" i="5"/>
  <c r="C21" i="5"/>
  <c r="C22" i="5"/>
  <c r="C23" i="5"/>
  <c r="C24" i="5"/>
  <c r="C25" i="5"/>
  <c r="C26" i="5"/>
  <c r="C27" i="5"/>
  <c r="C20" i="5"/>
  <c r="E28" i="5" l="1"/>
  <c r="H4" i="5" l="1"/>
  <c r="H28" i="5"/>
  <c r="I25" i="11" l="1"/>
  <c r="F25" i="11"/>
  <c r="I19" i="11"/>
  <c r="F19" i="11"/>
  <c r="I26" i="11" l="1"/>
  <c r="I9" i="11" s="1"/>
  <c r="I10" i="11" s="1"/>
  <c r="F26" i="11"/>
  <c r="I4" i="11" s="1"/>
  <c r="H14" i="5"/>
  <c r="H7" i="5" l="1"/>
  <c r="H9" i="5" l="1"/>
</calcChain>
</file>

<file path=xl/sharedStrings.xml><?xml version="1.0" encoding="utf-8"?>
<sst xmlns="http://schemas.openxmlformats.org/spreadsheetml/2006/main" count="188" uniqueCount="90">
  <si>
    <t>円</t>
  </si>
  <si>
    <t>備　　考</t>
  </si>
  <si>
    <t>住　所</t>
  </si>
  <si>
    <t>会社名</t>
  </si>
  <si>
    <t>代表者名</t>
  </si>
  <si>
    <t>印</t>
  </si>
  <si>
    <t>氏　名</t>
  </si>
  <si>
    <t>市町村名</t>
  </si>
  <si>
    <t>受付番号</t>
  </si>
  <si>
    <t>受付担当者名</t>
  </si>
  <si>
    <t>円</t>
    <rPh sb="0" eb="1">
      <t>エン</t>
    </rPh>
    <phoneticPr fontId="9"/>
  </si>
  <si>
    <t>電話番号</t>
    <rPh sb="0" eb="2">
      <t>デンワ</t>
    </rPh>
    <rPh sb="2" eb="4">
      <t>バンゴウ</t>
    </rPh>
    <phoneticPr fontId="9"/>
  </si>
  <si>
    <t>工　事　名　称</t>
    <phoneticPr fontId="9"/>
  </si>
  <si>
    <t>円</t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</si>
  <si>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</si>
  <si>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</si>
  <si>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</si>
  <si>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</si>
  <si>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</si>
  <si>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-(消費税込)</t>
  </si>
  <si>
    <t>-(消費税込)</t>
    <phoneticPr fontId="9"/>
  </si>
  <si>
    <t>金　額
（消費税込）</t>
    <rPh sb="5" eb="7">
      <t>ショウヒ</t>
    </rPh>
    <rPh sb="7" eb="9">
      <t>ゼイコ</t>
    </rPh>
    <phoneticPr fontId="9"/>
  </si>
  <si>
    <t>見 積 金 額 ( 総 工 事 費 )</t>
    <rPh sb="10" eb="11">
      <t>ソウ</t>
    </rPh>
    <rPh sb="12" eb="13">
      <t>コウ</t>
    </rPh>
    <rPh sb="14" eb="15">
      <t>コト</t>
    </rPh>
    <rPh sb="16" eb="17">
      <t>ヒ</t>
    </rPh>
    <phoneticPr fontId="9"/>
  </si>
  <si>
    <t>（※市町村記入欄）</t>
    <phoneticPr fontId="9"/>
  </si>
  <si>
    <t>□</t>
    <phoneticPr fontId="9"/>
  </si>
  <si>
    <t>※3 上表の内訳を添付（※修理業者指定の様式で可。）すること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3" eb="15">
      <t>シュウリ</t>
    </rPh>
    <rPh sb="15" eb="17">
      <t>ギョウシャ</t>
    </rPh>
    <rPh sb="17" eb="19">
      <t>シテイ</t>
    </rPh>
    <rPh sb="20" eb="22">
      <t>ヨウシキ</t>
    </rPh>
    <rPh sb="23" eb="24">
      <t>カ</t>
    </rPh>
    <phoneticPr fontId="9"/>
  </si>
  <si>
    <t>⑥</t>
    <phoneticPr fontId="9"/>
  </si>
  <si>
    <t>小　　　計</t>
    <phoneticPr fontId="9"/>
  </si>
  <si>
    <t>合　　　計</t>
    <rPh sb="0" eb="1">
      <t>ゴウ</t>
    </rPh>
    <phoneticPr fontId="9"/>
  </si>
  <si>
    <t>　　　　令和　　年　　月　　日</t>
    <rPh sb="4" eb="6">
      <t>レイワ</t>
    </rPh>
    <phoneticPr fontId="9"/>
  </si>
  <si>
    <t>-(消費税込)</t>
    <phoneticPr fontId="9"/>
  </si>
  <si>
    <t>見積金額（応急修理分）</t>
    <rPh sb="0" eb="2">
      <t>ミツモリ</t>
    </rPh>
    <rPh sb="5" eb="7">
      <t>オウキュウ</t>
    </rPh>
    <rPh sb="7" eb="9">
      <t>シュウリ</t>
    </rPh>
    <rPh sb="9" eb="10">
      <t>ブン</t>
    </rPh>
    <phoneticPr fontId="9"/>
  </si>
  <si>
    <t>見積金額（被災者負担分）</t>
    <rPh sb="0" eb="2">
      <t>ミツモリ</t>
    </rPh>
    <rPh sb="5" eb="7">
      <t>ヒサイ</t>
    </rPh>
    <rPh sb="7" eb="8">
      <t>シャ</t>
    </rPh>
    <rPh sb="8" eb="10">
      <t>フタン</t>
    </rPh>
    <rPh sb="10" eb="11">
      <t>ブン</t>
    </rPh>
    <phoneticPr fontId="9"/>
  </si>
  <si>
    <r>
      <t>補助金額（応急修理に要する費用が150万円を超える場合）　</t>
    </r>
    <r>
      <rPr>
        <sz val="11"/>
        <color theme="1"/>
        <rFont val="游ゴシック"/>
        <family val="2"/>
        <charset val="128"/>
        <scheme val="minor"/>
      </rPr>
      <t/>
    </r>
    <rPh sb="0" eb="2">
      <t>ホジョ</t>
    </rPh>
    <rPh sb="2" eb="4">
      <t>キンガク</t>
    </rPh>
    <rPh sb="5" eb="7">
      <t>オウキュウ</t>
    </rPh>
    <rPh sb="7" eb="9">
      <t>シュウリ</t>
    </rPh>
    <rPh sb="10" eb="11">
      <t>ヨウ</t>
    </rPh>
    <rPh sb="13" eb="15">
      <t>ヒヨウ</t>
    </rPh>
    <rPh sb="19" eb="21">
      <t>マンエン</t>
    </rPh>
    <rPh sb="22" eb="23">
      <t>コ</t>
    </rPh>
    <rPh sb="25" eb="27">
      <t>バアイ</t>
    </rPh>
    <phoneticPr fontId="9"/>
  </si>
  <si>
    <t>うち「応急修理」・「補助金」対象分（消費税込）</t>
    <rPh sb="3" eb="5">
      <t>オウキュウ</t>
    </rPh>
    <rPh sb="5" eb="7">
      <t>シュウリ</t>
    </rPh>
    <rPh sb="10" eb="13">
      <t>ホジョキン</t>
    </rPh>
    <rPh sb="14" eb="16">
      <t>タイショウ</t>
    </rPh>
    <rPh sb="16" eb="17">
      <t>ブン</t>
    </rPh>
    <rPh sb="20" eb="22">
      <t>ゼイコ</t>
    </rPh>
    <phoneticPr fontId="9"/>
  </si>
  <si>
    <t>主要工事</t>
    <rPh sb="0" eb="2">
      <t>シュヨウ</t>
    </rPh>
    <rPh sb="2" eb="4">
      <t>コウジ</t>
    </rPh>
    <phoneticPr fontId="9"/>
  </si>
  <si>
    <t>様式第３－１号</t>
    <phoneticPr fontId="9"/>
  </si>
  <si>
    <t>様式第３－２号</t>
    <phoneticPr fontId="9"/>
  </si>
  <si>
    <t>　　上記のとおり見積書を提出します。（※修理業者記入）</t>
    <rPh sb="10" eb="11">
      <t>ショ</t>
    </rPh>
    <rPh sb="12" eb="14">
      <t>テイシュツ</t>
    </rPh>
    <rPh sb="20" eb="22">
      <t>シュウリ</t>
    </rPh>
    <phoneticPr fontId="9"/>
  </si>
  <si>
    <t>　　上記の見積書を確認しました。（※修理申込者／交付申請者記入）</t>
    <rPh sb="7" eb="8">
      <t>ショ</t>
    </rPh>
    <rPh sb="24" eb="26">
      <t>コウフ</t>
    </rPh>
    <rPh sb="26" eb="28">
      <t>シンセイ</t>
    </rPh>
    <rPh sb="28" eb="29">
      <t>シャ</t>
    </rPh>
    <phoneticPr fontId="9"/>
  </si>
  <si>
    <t>Ａ</t>
    <phoneticPr fontId="9"/>
  </si>
  <si>
    <t>Ａ</t>
    <phoneticPr fontId="9"/>
  </si>
  <si>
    <t>Ｂ</t>
    <phoneticPr fontId="9"/>
  </si>
  <si>
    <t>Ｃ</t>
    <phoneticPr fontId="9"/>
  </si>
  <si>
    <t>うち「補助金」対象分
（消費税込）</t>
    <rPh sb="3" eb="6">
      <t>ホジョキン</t>
    </rPh>
    <rPh sb="7" eb="9">
      <t>タイショウ</t>
    </rPh>
    <rPh sb="9" eb="10">
      <t>ブン</t>
    </rPh>
    <rPh sb="14" eb="16">
      <t>ゼイコ</t>
    </rPh>
    <phoneticPr fontId="9"/>
  </si>
  <si>
    <t>主要工事以外</t>
    <rPh sb="0" eb="2">
      <t>シュヨウ</t>
    </rPh>
    <rPh sb="2" eb="4">
      <t>コウジ</t>
    </rPh>
    <rPh sb="4" eb="6">
      <t>イガイ</t>
    </rPh>
    <phoneticPr fontId="9"/>
  </si>
  <si>
    <t>⑦</t>
    <phoneticPr fontId="9"/>
  </si>
  <si>
    <t>⑧</t>
    <phoneticPr fontId="9"/>
  </si>
  <si>
    <t>⑥</t>
    <phoneticPr fontId="9"/>
  </si>
  <si>
    <t>修 理 見 積 書【応急修理の場合】</t>
    <rPh sb="10" eb="12">
      <t>オウキュウ</t>
    </rPh>
    <rPh sb="12" eb="14">
      <t>シュウリ</t>
    </rPh>
    <rPh sb="15" eb="17">
      <t>バアイ</t>
    </rPh>
    <phoneticPr fontId="9"/>
  </si>
  <si>
    <t>修 理 見 積 書【補助金の場合】</t>
    <rPh sb="10" eb="13">
      <t>ホジョキン</t>
    </rPh>
    <rPh sb="14" eb="16">
      <t>バアイ</t>
    </rPh>
    <phoneticPr fontId="9"/>
  </si>
  <si>
    <t>○○市（町村）被災住宅修繕緊急支援事業補助金申請関係</t>
    <rPh sb="2" eb="3">
      <t>シ</t>
    </rPh>
    <rPh sb="4" eb="6">
      <t>チョウソン</t>
    </rPh>
    <rPh sb="7" eb="9">
      <t>ヒサイ</t>
    </rPh>
    <rPh sb="9" eb="11">
      <t>ジュウタク</t>
    </rPh>
    <rPh sb="11" eb="13">
      <t>シュウゼン</t>
    </rPh>
    <rPh sb="13" eb="15">
      <t>キンキュウ</t>
    </rPh>
    <rPh sb="15" eb="17">
      <t>シエン</t>
    </rPh>
    <rPh sb="17" eb="19">
      <t>ジギョウ</t>
    </rPh>
    <rPh sb="19" eb="22">
      <t>ホジョキン</t>
    </rPh>
    <rPh sb="22" eb="24">
      <t>シンセイ</t>
    </rPh>
    <rPh sb="24" eb="26">
      <t>カンケイ</t>
    </rPh>
    <phoneticPr fontId="9"/>
  </si>
  <si>
    <r>
      <t>補助対象工事費
　　</t>
    </r>
    <r>
      <rPr>
        <sz val="11"/>
        <rFont val="ＭＳ ゴシック"/>
        <family val="3"/>
        <charset val="128"/>
      </rPr>
      <t>（Ｃ)</t>
    </r>
    <phoneticPr fontId="9"/>
  </si>
  <si>
    <r>
      <t>補助金額
　　</t>
    </r>
    <r>
      <rPr>
        <sz val="11"/>
        <rFont val="ＭＳ ゴシック"/>
        <family val="3"/>
        <charset val="128"/>
      </rPr>
      <t>（Ｃ）×2／10）</t>
    </r>
    <rPh sb="0" eb="2">
      <t>ホジョ</t>
    </rPh>
    <rPh sb="2" eb="3">
      <t>キン</t>
    </rPh>
    <rPh sb="3" eb="4">
      <t>ガク</t>
    </rPh>
    <phoneticPr fontId="9"/>
  </si>
  <si>
    <t>【上限５０万円（千円未満切捨）】</t>
    <phoneticPr fontId="9"/>
  </si>
  <si>
    <t>住宅の応急修理（一部損壊）申込関係</t>
    <rPh sb="0" eb="2">
      <t>ジュウタク</t>
    </rPh>
    <rPh sb="3" eb="5">
      <t>オウキュウ</t>
    </rPh>
    <rPh sb="5" eb="7">
      <t>シュウリ</t>
    </rPh>
    <rPh sb="8" eb="10">
      <t>イチブ</t>
    </rPh>
    <rPh sb="10" eb="12">
      <t>ソンカイ</t>
    </rPh>
    <rPh sb="13" eb="14">
      <t>モウ</t>
    </rPh>
    <rPh sb="14" eb="15">
      <t>コ</t>
    </rPh>
    <rPh sb="15" eb="17">
      <t>カンケイ</t>
    </rPh>
    <phoneticPr fontId="9"/>
  </si>
  <si>
    <t>【上限３０万円（千円未満切捨）】</t>
    <phoneticPr fontId="9"/>
  </si>
  <si>
    <t>住宅の応急修理（加算金）補助金申請関係</t>
    <rPh sb="0" eb="2">
      <t>ジュウタク</t>
    </rPh>
    <rPh sb="3" eb="5">
      <t>オウキュウ</t>
    </rPh>
    <rPh sb="5" eb="7">
      <t>シュウリ</t>
    </rPh>
    <rPh sb="8" eb="11">
      <t>カサンキン</t>
    </rPh>
    <rPh sb="12" eb="15">
      <t>ホジョキン</t>
    </rPh>
    <rPh sb="15" eb="17">
      <t>シンセイ</t>
    </rPh>
    <rPh sb="17" eb="19">
      <t>カンケイ</t>
    </rPh>
    <phoneticPr fontId="9"/>
  </si>
  <si>
    <r>
      <t>　</t>
    </r>
    <r>
      <rPr>
        <sz val="11"/>
        <rFont val="ＭＳ ゴシック"/>
        <family val="3"/>
        <charset val="128"/>
      </rPr>
      <t>（Ａ×2／10－300,000円)</t>
    </r>
    <rPh sb="16" eb="17">
      <t>エン</t>
    </rPh>
    <phoneticPr fontId="9"/>
  </si>
  <si>
    <t>【上限２０万円（千円未満切捨）】</t>
    <phoneticPr fontId="9"/>
  </si>
  <si>
    <t>工事名称</t>
    <rPh sb="0" eb="2">
      <t>コウジ</t>
    </rPh>
    <rPh sb="2" eb="4">
      <t>メイショウ</t>
    </rPh>
    <phoneticPr fontId="17"/>
  </si>
  <si>
    <t>金額</t>
    <rPh sb="0" eb="2">
      <t>キンガク</t>
    </rPh>
    <phoneticPr fontId="17"/>
  </si>
  <si>
    <t>応急修理/補助金</t>
    <rPh sb="0" eb="4">
      <t>オウキュウシュウリ</t>
    </rPh>
    <rPh sb="5" eb="8">
      <t>ホジョキン</t>
    </rPh>
    <phoneticPr fontId="17"/>
  </si>
  <si>
    <t>備考</t>
    <rPh sb="0" eb="2">
      <t>ビコウ</t>
    </rPh>
    <phoneticPr fontId="17"/>
  </si>
  <si>
    <t>①</t>
    <phoneticPr fontId="17"/>
  </si>
  <si>
    <t>屋根工事</t>
    <rPh sb="0" eb="2">
      <t>ヤネ</t>
    </rPh>
    <rPh sb="2" eb="4">
      <t>コウジ</t>
    </rPh>
    <phoneticPr fontId="17"/>
  </si>
  <si>
    <t>対象</t>
    <rPh sb="0" eb="2">
      <t>タイショウ</t>
    </rPh>
    <phoneticPr fontId="17"/>
  </si>
  <si>
    <t>②</t>
    <phoneticPr fontId="17"/>
  </si>
  <si>
    <t>仮設工事</t>
    <rPh sb="0" eb="2">
      <t>カセツ</t>
    </rPh>
    <rPh sb="2" eb="4">
      <t>コウジ</t>
    </rPh>
    <phoneticPr fontId="17"/>
  </si>
  <si>
    <t>対象外</t>
    <rPh sb="0" eb="3">
      <t>タイショウガイ</t>
    </rPh>
    <phoneticPr fontId="17"/>
  </si>
  <si>
    <t>③</t>
    <phoneticPr fontId="17"/>
  </si>
  <si>
    <t>外壁工事</t>
    <rPh sb="0" eb="2">
      <t>ガイヘキ</t>
    </rPh>
    <rPh sb="2" eb="4">
      <t>コウジ</t>
    </rPh>
    <phoneticPr fontId="17"/>
  </si>
  <si>
    <t>④</t>
    <phoneticPr fontId="17"/>
  </si>
  <si>
    <t>窓工事</t>
    <rPh sb="0" eb="1">
      <t>マド</t>
    </rPh>
    <rPh sb="1" eb="3">
      <t>コウジ</t>
    </rPh>
    <phoneticPr fontId="17"/>
  </si>
  <si>
    <t>⑤</t>
    <phoneticPr fontId="17"/>
  </si>
  <si>
    <t>天井工事</t>
    <rPh sb="0" eb="2">
      <t>テンジョウ</t>
    </rPh>
    <rPh sb="2" eb="4">
      <t>コウジ</t>
    </rPh>
    <phoneticPr fontId="17"/>
  </si>
  <si>
    <t>⑥</t>
    <phoneticPr fontId="17"/>
  </si>
  <si>
    <t>床工事</t>
    <rPh sb="0" eb="1">
      <t>ユカ</t>
    </rPh>
    <rPh sb="1" eb="3">
      <t>コウジ</t>
    </rPh>
    <phoneticPr fontId="17"/>
  </si>
  <si>
    <t>その他工事</t>
    <rPh sb="2" eb="3">
      <t>タ</t>
    </rPh>
    <rPh sb="3" eb="5">
      <t>コウジ</t>
    </rPh>
    <phoneticPr fontId="17"/>
  </si>
  <si>
    <t>提出自治体</t>
    <rPh sb="0" eb="2">
      <t>テイシュツ</t>
    </rPh>
    <rPh sb="2" eb="5">
      <t>ジチタイ</t>
    </rPh>
    <phoneticPr fontId="17"/>
  </si>
  <si>
    <t>南房総市</t>
    <rPh sb="0" eb="4">
      <t>ミナミボウソウシ</t>
    </rPh>
    <phoneticPr fontId="17"/>
  </si>
  <si>
    <t>修理業者</t>
    <rPh sb="0" eb="2">
      <t>シュウリ</t>
    </rPh>
    <rPh sb="2" eb="4">
      <t>ギョウシャ</t>
    </rPh>
    <phoneticPr fontId="17"/>
  </si>
  <si>
    <t>住所</t>
    <rPh sb="0" eb="2">
      <t>ジュウショ</t>
    </rPh>
    <phoneticPr fontId="17"/>
  </si>
  <si>
    <t>会社名</t>
    <rPh sb="0" eb="3">
      <t>カイシャメイ</t>
    </rPh>
    <phoneticPr fontId="17"/>
  </si>
  <si>
    <t>電話番号</t>
    <rPh sb="0" eb="2">
      <t>デンワ</t>
    </rPh>
    <rPh sb="2" eb="4">
      <t>バンゴウ</t>
    </rPh>
    <phoneticPr fontId="17"/>
  </si>
  <si>
    <t>代表者名</t>
    <rPh sb="0" eb="3">
      <t>ダイヒョウシャ</t>
    </rPh>
    <rPh sb="3" eb="4">
      <t>メイ</t>
    </rPh>
    <phoneticPr fontId="17"/>
  </si>
  <si>
    <t>⑦</t>
    <phoneticPr fontId="17"/>
  </si>
  <si>
    <t>⑧</t>
    <phoneticPr fontId="17"/>
  </si>
  <si>
    <t>設備機器工事</t>
    <rPh sb="0" eb="2">
      <t>セツビ</t>
    </rPh>
    <rPh sb="2" eb="4">
      <t>キキ</t>
    </rPh>
    <rPh sb="4" eb="6">
      <t>コウジ</t>
    </rPh>
    <phoneticPr fontId="9"/>
  </si>
  <si>
    <t>□屋根材のみの修繕
□小屋組を含めた修繕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</si>
</sst>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  円&quot;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8" fillId="0" borderId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38" fontId="6" fillId="0" borderId="0" xfId="1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11" fillId="0" borderId="5" xfId="1" applyFont="1" applyBorder="1" applyAlignment="1" applyProtection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 wrapText="1"/>
    </xf>
    <xf numFmtId="38" fontId="4" fillId="0" borderId="20" xfId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38" fontId="11" fillId="0" borderId="11" xfId="1" applyFont="1" applyBorder="1" applyAlignment="1" applyProtection="1">
      <alignment horizontal="right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38" fontId="13" fillId="0" borderId="1" xfId="0" applyNumberFormat="1" applyFont="1" applyBorder="1" applyAlignment="1">
      <alignment horizontal="right"/>
    </xf>
    <xf numFmtId="176" fontId="12" fillId="0" borderId="1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38" fontId="3" fillId="0" borderId="1" xfId="0" applyNumberFormat="1" applyFont="1" applyBorder="1" applyAlignment="1">
      <alignment horizontal="right"/>
    </xf>
    <xf numFmtId="38" fontId="4" fillId="0" borderId="0" xfId="1" applyFont="1" applyBorder="1" applyAlignment="1" applyProtection="1">
      <alignment horizontal="center" shrinkToFit="1"/>
    </xf>
    <xf numFmtId="0" fontId="5" fillId="0" borderId="0" xfId="0" applyFont="1" applyBorder="1" applyAlignment="1">
      <alignment horizontal="left" shrinkToFit="1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shrinkToFit="1"/>
    </xf>
    <xf numFmtId="38" fontId="3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1" fillId="0" borderId="23" xfId="0" quotePrefix="1" applyFont="1" applyBorder="1" applyAlignment="1">
      <alignment horizontal="left"/>
    </xf>
    <xf numFmtId="0" fontId="15" fillId="0" borderId="21" xfId="0" applyFont="1" applyBorder="1" applyAlignment="1">
      <alignment horizontal="justify" vertical="center" wrapText="1"/>
    </xf>
    <xf numFmtId="38" fontId="11" fillId="0" borderId="10" xfId="1" applyFont="1" applyBorder="1" applyAlignment="1" applyProtection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1" fillId="0" borderId="4" xfId="1" applyFont="1" applyBorder="1" applyAlignment="1" applyProtection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38" fontId="3" fillId="0" borderId="5" xfId="0" applyNumberFormat="1" applyFont="1" applyBorder="1" applyAlignment="1">
      <alignment horizontal="right"/>
    </xf>
    <xf numFmtId="176" fontId="12" fillId="0" borderId="5" xfId="0" applyNumberFormat="1" applyFont="1" applyBorder="1" applyAlignment="1">
      <alignment horizontal="center" shrinkToFit="1"/>
    </xf>
    <xf numFmtId="0" fontId="11" fillId="0" borderId="5" xfId="0" quotePrefix="1" applyFont="1" applyBorder="1" applyAlignment="1">
      <alignment horizontal="left" shrinkToFit="1"/>
    </xf>
    <xf numFmtId="0" fontId="12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6" fillId="0" borderId="0" xfId="1" applyFont="1" applyBorder="1" applyAlignment="1" applyProtection="1">
      <alignment horizontal="right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wrapText="1"/>
    </xf>
    <xf numFmtId="38" fontId="4" fillId="0" borderId="8" xfId="1" applyFont="1" applyBorder="1" applyAlignment="1" applyProtection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/>
    </xf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shrinkToFit="1"/>
    </xf>
    <xf numFmtId="0" fontId="12" fillId="0" borderId="5" xfId="0" applyFont="1" applyBorder="1" applyAlignment="1">
      <alignment horizontal="left" shrinkToFit="1"/>
    </xf>
    <xf numFmtId="0" fontId="16" fillId="2" borderId="39" xfId="2" applyFont="1" applyFill="1" applyBorder="1" applyAlignment="1">
      <alignment horizontal="center" vertical="center"/>
    </xf>
    <xf numFmtId="0" fontId="18" fillId="0" borderId="0" xfId="2" applyFont="1">
      <alignment vertical="center"/>
    </xf>
    <xf numFmtId="0" fontId="18" fillId="0" borderId="11" xfId="2" applyFont="1" applyFill="1" applyBorder="1">
      <alignment vertical="center"/>
    </xf>
    <xf numFmtId="0" fontId="18" fillId="0" borderId="2" xfId="2" applyFont="1" applyFill="1" applyBorder="1">
      <alignment vertical="center"/>
    </xf>
    <xf numFmtId="177" fontId="18" fillId="0" borderId="39" xfId="3" applyNumberFormat="1" applyFont="1" applyFill="1" applyBorder="1">
      <alignment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39" xfId="2" applyFont="1" applyBorder="1">
      <alignment vertical="center"/>
    </xf>
    <xf numFmtId="0" fontId="18" fillId="0" borderId="0" xfId="2" applyFont="1" applyAlignment="1">
      <alignment horizontal="center" vertical="center"/>
    </xf>
    <xf numFmtId="0" fontId="11" fillId="0" borderId="16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8" fillId="0" borderId="0" xfId="2" applyFont="1" applyAlignment="1">
      <alignment vertical="center" wrapText="1"/>
    </xf>
    <xf numFmtId="0" fontId="16" fillId="2" borderId="39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4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8" fontId="6" fillId="0" borderId="23" xfId="1" applyFont="1" applyBorder="1" applyAlignment="1" applyProtection="1">
      <alignment horizontal="center" vertical="center" shrinkToFit="1"/>
    </xf>
    <xf numFmtId="38" fontId="6" fillId="0" borderId="29" xfId="1" applyFont="1" applyBorder="1" applyAlignment="1" applyProtection="1">
      <alignment horizontal="center" vertical="center" shrinkToFit="1"/>
    </xf>
    <xf numFmtId="0" fontId="13" fillId="0" borderId="1" xfId="0" applyFont="1" applyBorder="1" applyAlignment="1">
      <alignment horizontal="center" shrinkToFit="1"/>
    </xf>
    <xf numFmtId="0" fontId="12" fillId="0" borderId="5" xfId="0" applyFont="1" applyBorder="1" applyAlignment="1">
      <alignment horizontal="left" shrinkToFit="1"/>
    </xf>
    <xf numFmtId="38" fontId="6" fillId="0" borderId="0" xfId="1" applyFont="1" applyBorder="1" applyAlignment="1" applyProtection="1">
      <alignment horizontal="right" vertical="center"/>
    </xf>
    <xf numFmtId="0" fontId="12" fillId="0" borderId="5" xfId="0" applyFont="1" applyBorder="1" applyAlignment="1">
      <alignment horizontal="left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11" fillId="0" borderId="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textRotation="255" wrapText="1"/>
    </xf>
    <xf numFmtId="0" fontId="6" fillId="0" borderId="27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38" fontId="6" fillId="0" borderId="23" xfId="1" applyFont="1" applyBorder="1" applyAlignment="1" applyProtection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tabSelected="1" workbookViewId="0">
      <selection activeCell="C2" sqref="C2"/>
    </sheetView>
  </sheetViews>
  <sheetFormatPr defaultColWidth="27.1796875" defaultRowHeight="18" x14ac:dyDescent="0.2"/>
  <cols>
    <col min="1" max="1" width="4.6328125" style="80" customWidth="1"/>
    <col min="2" max="2" width="20.6328125" style="80" customWidth="1"/>
    <col min="3" max="3" width="27.1796875" style="80"/>
    <col min="4" max="4" width="27.1796875" style="86"/>
    <col min="5" max="8" width="27.1796875" style="80"/>
    <col min="9" max="9" width="27.1796875" style="80" customWidth="1"/>
    <col min="10" max="10" width="14.453125" style="80" bestFit="1" customWidth="1"/>
    <col min="11" max="11" width="9.08984375" style="80" bestFit="1" customWidth="1"/>
    <col min="12" max="16384" width="27.1796875" style="80"/>
  </cols>
  <sheetData>
    <row r="1" spans="1:11" x14ac:dyDescent="0.2">
      <c r="A1" s="90" t="s">
        <v>60</v>
      </c>
      <c r="B1" s="90"/>
      <c r="C1" s="79" t="s">
        <v>61</v>
      </c>
      <c r="D1" s="79" t="s">
        <v>62</v>
      </c>
      <c r="E1" s="79" t="s">
        <v>63</v>
      </c>
    </row>
    <row r="2" spans="1:11" ht="36" x14ac:dyDescent="0.2">
      <c r="A2" s="81" t="s">
        <v>64</v>
      </c>
      <c r="B2" s="82" t="s">
        <v>65</v>
      </c>
      <c r="C2" s="83">
        <v>600000</v>
      </c>
      <c r="D2" s="84" t="s">
        <v>66</v>
      </c>
      <c r="E2" s="85"/>
      <c r="F2" s="89" t="s">
        <v>89</v>
      </c>
      <c r="J2" s="80" t="s">
        <v>65</v>
      </c>
      <c r="K2" s="80" t="s">
        <v>66</v>
      </c>
    </row>
    <row r="3" spans="1:11" x14ac:dyDescent="0.2">
      <c r="A3" s="81" t="s">
        <v>67</v>
      </c>
      <c r="B3" s="82" t="s">
        <v>68</v>
      </c>
      <c r="C3" s="83">
        <v>400000</v>
      </c>
      <c r="D3" s="84" t="s">
        <v>66</v>
      </c>
      <c r="E3" s="85"/>
      <c r="J3" s="80" t="s">
        <v>68</v>
      </c>
      <c r="K3" s="80" t="s">
        <v>69</v>
      </c>
    </row>
    <row r="4" spans="1:11" x14ac:dyDescent="0.2">
      <c r="A4" s="81" t="s">
        <v>70</v>
      </c>
      <c r="B4" s="82" t="s">
        <v>71</v>
      </c>
      <c r="C4" s="83">
        <v>300000</v>
      </c>
      <c r="D4" s="84" t="s">
        <v>66</v>
      </c>
      <c r="E4" s="85"/>
      <c r="J4" s="80" t="s">
        <v>71</v>
      </c>
    </row>
    <row r="5" spans="1:11" x14ac:dyDescent="0.2">
      <c r="A5" s="81" t="s">
        <v>72</v>
      </c>
      <c r="B5" s="82" t="s">
        <v>73</v>
      </c>
      <c r="C5" s="83">
        <v>200000</v>
      </c>
      <c r="D5" s="84" t="s">
        <v>66</v>
      </c>
      <c r="E5" s="85"/>
      <c r="J5" s="80" t="s">
        <v>73</v>
      </c>
    </row>
    <row r="6" spans="1:11" x14ac:dyDescent="0.2">
      <c r="A6" s="81" t="s">
        <v>74</v>
      </c>
      <c r="B6" s="82" t="s">
        <v>75</v>
      </c>
      <c r="C6" s="83">
        <v>40000</v>
      </c>
      <c r="D6" s="84" t="s">
        <v>66</v>
      </c>
      <c r="E6" s="85"/>
      <c r="J6" s="80" t="s">
        <v>75</v>
      </c>
    </row>
    <row r="7" spans="1:11" x14ac:dyDescent="0.2">
      <c r="A7" s="81" t="s">
        <v>76</v>
      </c>
      <c r="B7" s="82" t="s">
        <v>77</v>
      </c>
      <c r="C7" s="83">
        <v>60000</v>
      </c>
      <c r="D7" s="84" t="s">
        <v>66</v>
      </c>
      <c r="E7" s="85"/>
      <c r="J7" s="80" t="s">
        <v>77</v>
      </c>
    </row>
    <row r="8" spans="1:11" x14ac:dyDescent="0.2">
      <c r="A8" s="81" t="s">
        <v>86</v>
      </c>
      <c r="B8" s="82" t="s">
        <v>88</v>
      </c>
      <c r="C8" s="83"/>
      <c r="D8" s="84"/>
      <c r="E8" s="85"/>
      <c r="J8" s="80" t="s">
        <v>88</v>
      </c>
    </row>
    <row r="9" spans="1:11" x14ac:dyDescent="0.2">
      <c r="A9" s="81" t="s">
        <v>87</v>
      </c>
      <c r="B9" s="82" t="s">
        <v>78</v>
      </c>
      <c r="C9" s="83">
        <v>100000</v>
      </c>
      <c r="D9" s="84" t="s">
        <v>69</v>
      </c>
      <c r="E9" s="85"/>
      <c r="J9" s="80" t="s">
        <v>78</v>
      </c>
    </row>
    <row r="11" spans="1:11" x14ac:dyDescent="0.2">
      <c r="A11" s="90" t="s">
        <v>79</v>
      </c>
      <c r="B11" s="90"/>
      <c r="C11" s="91" t="s">
        <v>80</v>
      </c>
      <c r="D11" s="91"/>
    </row>
    <row r="14" spans="1:11" x14ac:dyDescent="0.2">
      <c r="A14" s="92" t="s">
        <v>81</v>
      </c>
      <c r="B14" s="93"/>
      <c r="C14" s="93"/>
      <c r="D14" s="93"/>
    </row>
    <row r="15" spans="1:11" x14ac:dyDescent="0.2">
      <c r="A15" s="90" t="s">
        <v>82</v>
      </c>
      <c r="B15" s="90"/>
      <c r="C15" s="94"/>
      <c r="D15" s="94"/>
    </row>
    <row r="16" spans="1:11" x14ac:dyDescent="0.2">
      <c r="A16" s="90" t="s">
        <v>83</v>
      </c>
      <c r="B16" s="90"/>
      <c r="C16" s="94"/>
      <c r="D16" s="94"/>
    </row>
    <row r="17" spans="1:4" x14ac:dyDescent="0.2">
      <c r="A17" s="90" t="s">
        <v>84</v>
      </c>
      <c r="B17" s="90"/>
      <c r="C17" s="94"/>
      <c r="D17" s="94"/>
    </row>
    <row r="18" spans="1:4" x14ac:dyDescent="0.2">
      <c r="A18" s="90" t="s">
        <v>85</v>
      </c>
      <c r="B18" s="90"/>
      <c r="C18" s="94"/>
      <c r="D18" s="94"/>
    </row>
  </sheetData>
  <mergeCells count="12">
    <mergeCell ref="A16:B16"/>
    <mergeCell ref="C16:D16"/>
    <mergeCell ref="A17:B17"/>
    <mergeCell ref="C17:D17"/>
    <mergeCell ref="A18:B18"/>
    <mergeCell ref="C18:D18"/>
    <mergeCell ref="A1:B1"/>
    <mergeCell ref="A11:B11"/>
    <mergeCell ref="C11:D11"/>
    <mergeCell ref="A14:D14"/>
    <mergeCell ref="A15:B15"/>
    <mergeCell ref="C15:D15"/>
  </mergeCells>
  <phoneticPr fontId="9"/>
  <dataValidations count="2">
    <dataValidation type="list" allowBlank="1" showInputMessage="1" showErrorMessage="1" sqref="D2:D9">
      <formula1>$K$2:$K$3</formula1>
    </dataValidation>
    <dataValidation type="list" allowBlank="1" showInputMessage="1" showErrorMessage="1" sqref="B2:B9">
      <formula1>$J$2:$J$9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view="pageBreakPreview" zoomScale="80" zoomScaleNormal="85" zoomScaleSheetLayoutView="80" workbookViewId="0">
      <selection activeCell="J20" sqref="J20"/>
    </sheetView>
  </sheetViews>
  <sheetFormatPr defaultColWidth="9" defaultRowHeight="13" x14ac:dyDescent="0.2"/>
  <cols>
    <col min="1" max="1" width="5.26953125" style="9" customWidth="1"/>
    <col min="2" max="2" width="5.90625" style="9" bestFit="1" customWidth="1"/>
    <col min="3" max="3" width="17.453125" style="9" customWidth="1"/>
    <col min="4" max="4" width="10.36328125" style="9" customWidth="1"/>
    <col min="5" max="5" width="17.90625" style="9" customWidth="1"/>
    <col min="6" max="7" width="4.08984375" style="9" customWidth="1"/>
    <col min="8" max="8" width="17.90625" style="9" customWidth="1"/>
    <col min="9" max="9" width="4.08984375" style="9" customWidth="1"/>
    <col min="10" max="10" width="26" style="9" customWidth="1"/>
    <col min="11" max="11" width="1.6328125" style="9" customWidth="1"/>
    <col min="12" max="1026" width="9" style="9" customWidth="1"/>
    <col min="1027" max="16384" width="9" style="9"/>
  </cols>
  <sheetData>
    <row r="1" spans="2:11" ht="14" x14ac:dyDescent="0.2">
      <c r="B1" s="10" t="s">
        <v>36</v>
      </c>
      <c r="J1" s="11"/>
    </row>
    <row r="2" spans="2:11" s="12" customFormat="1" ht="29.25" customHeight="1" x14ac:dyDescent="0.2">
      <c r="B2" s="108" t="s">
        <v>49</v>
      </c>
      <c r="C2" s="108"/>
      <c r="D2" s="108"/>
      <c r="E2" s="108"/>
      <c r="F2" s="108"/>
      <c r="G2" s="108"/>
      <c r="H2" s="108"/>
      <c r="I2" s="108"/>
      <c r="J2" s="108"/>
    </row>
    <row r="3" spans="2:11" s="12" customFormat="1" ht="15" customHeight="1" x14ac:dyDescent="0.2">
      <c r="C3" s="39"/>
      <c r="D3" s="39"/>
      <c r="E3" s="39"/>
      <c r="F3" s="39"/>
      <c r="G3" s="39"/>
      <c r="H3" s="39"/>
      <c r="I3" s="39"/>
      <c r="J3" s="39"/>
    </row>
    <row r="4" spans="2:11" s="12" customFormat="1" ht="30" customHeight="1" thickBot="1" x14ac:dyDescent="0.35">
      <c r="C4" s="120" t="s">
        <v>22</v>
      </c>
      <c r="D4" s="120"/>
      <c r="E4" s="120"/>
      <c r="F4" s="120"/>
      <c r="G4" s="77"/>
      <c r="H4" s="25">
        <f>E28</f>
        <v>1700000</v>
      </c>
      <c r="I4" s="26" t="s">
        <v>0</v>
      </c>
      <c r="J4" s="32" t="s">
        <v>20</v>
      </c>
      <c r="K4" s="8"/>
    </row>
    <row r="5" spans="2:11" s="12" customFormat="1" ht="21" customHeight="1" x14ac:dyDescent="0.3">
      <c r="C5" s="39"/>
      <c r="D5" s="39"/>
      <c r="E5" s="39"/>
      <c r="F5" s="39"/>
      <c r="G5" s="39"/>
      <c r="H5" s="27"/>
      <c r="I5" s="27"/>
      <c r="J5" s="27"/>
    </row>
    <row r="6" spans="2:11" s="12" customFormat="1" ht="21" customHeight="1" x14ac:dyDescent="0.3">
      <c r="B6" s="41" t="s">
        <v>24</v>
      </c>
      <c r="C6" s="13" t="s">
        <v>55</v>
      </c>
      <c r="D6" s="39"/>
      <c r="E6" s="39"/>
      <c r="F6" s="39"/>
      <c r="G6" s="39"/>
      <c r="H6" s="27"/>
      <c r="I6" s="27"/>
      <c r="J6" s="27"/>
    </row>
    <row r="7" spans="2:11" s="12" customFormat="1" ht="30" customHeight="1" x14ac:dyDescent="0.3">
      <c r="D7" s="121" t="s">
        <v>31</v>
      </c>
      <c r="E7" s="121"/>
      <c r="F7" s="121"/>
      <c r="G7" s="78"/>
      <c r="H7" s="48">
        <f>IF(300000&lt;H28,300000,H28)</f>
        <v>300000</v>
      </c>
      <c r="I7" s="49" t="s">
        <v>0</v>
      </c>
      <c r="J7" s="50" t="s">
        <v>30</v>
      </c>
    </row>
    <row r="8" spans="2:11" s="12" customFormat="1" ht="14" x14ac:dyDescent="0.2">
      <c r="C8" s="2"/>
      <c r="D8" s="3"/>
      <c r="E8" s="6"/>
      <c r="F8" s="6"/>
      <c r="G8" s="6"/>
      <c r="H8" s="122" t="s">
        <v>56</v>
      </c>
      <c r="I8" s="122"/>
      <c r="J8" s="122"/>
    </row>
    <row r="9" spans="2:11" s="12" customFormat="1" ht="30" customHeight="1" x14ac:dyDescent="0.3">
      <c r="D9" s="121" t="s">
        <v>32</v>
      </c>
      <c r="E9" s="121"/>
      <c r="F9" s="121"/>
      <c r="G9" s="78"/>
      <c r="H9" s="48">
        <f>H4-H7</f>
        <v>1400000</v>
      </c>
      <c r="I9" s="49" t="s">
        <v>0</v>
      </c>
      <c r="J9" s="50" t="s">
        <v>20</v>
      </c>
    </row>
    <row r="10" spans="2:11" s="12" customFormat="1" ht="14" x14ac:dyDescent="0.2">
      <c r="C10" s="2"/>
      <c r="D10" s="3"/>
      <c r="E10" s="6"/>
      <c r="F10" s="6"/>
      <c r="G10" s="6"/>
      <c r="H10" s="122"/>
      <c r="I10" s="122"/>
      <c r="J10" s="122"/>
    </row>
    <row r="11" spans="2:11" s="12" customFormat="1" ht="21" customHeight="1" x14ac:dyDescent="0.3">
      <c r="C11" s="13"/>
      <c r="D11" s="39"/>
      <c r="E11" s="39"/>
      <c r="F11" s="39"/>
      <c r="G11" s="39"/>
      <c r="H11" s="27"/>
      <c r="I11" s="27"/>
      <c r="J11" s="27"/>
    </row>
    <row r="12" spans="2:11" s="12" customFormat="1" ht="21" customHeight="1" x14ac:dyDescent="0.3">
      <c r="B12" s="41" t="s">
        <v>24</v>
      </c>
      <c r="C12" s="13" t="s">
        <v>57</v>
      </c>
      <c r="D12" s="39"/>
      <c r="E12" s="39"/>
      <c r="F12" s="39"/>
      <c r="G12" s="39"/>
      <c r="H12" s="27"/>
      <c r="I12" s="27"/>
      <c r="J12" s="27"/>
    </row>
    <row r="13" spans="2:11" s="12" customFormat="1" ht="21" customHeight="1" x14ac:dyDescent="0.2">
      <c r="C13" s="13"/>
      <c r="D13" s="124" t="s">
        <v>33</v>
      </c>
      <c r="E13" s="124"/>
      <c r="F13" s="124"/>
      <c r="G13" s="124"/>
      <c r="H13" s="124"/>
      <c r="I13" s="124"/>
      <c r="J13" s="124"/>
    </row>
    <row r="14" spans="2:11" s="14" customFormat="1" ht="21.75" customHeight="1" x14ac:dyDescent="0.3">
      <c r="B14" s="12"/>
      <c r="D14" s="123" t="s">
        <v>58</v>
      </c>
      <c r="E14" s="123"/>
      <c r="F14" s="123"/>
      <c r="G14" s="123"/>
      <c r="H14" s="48">
        <f>IF(H28*0.2-300000&lt;0,0,H28*0.2-300000)</f>
        <v>20000</v>
      </c>
      <c r="I14" s="51" t="s">
        <v>10</v>
      </c>
      <c r="J14" s="50" t="s">
        <v>20</v>
      </c>
    </row>
    <row r="15" spans="2:11" s="12" customFormat="1" ht="20.25" customHeight="1" x14ac:dyDescent="0.2">
      <c r="C15" s="4"/>
      <c r="D15" s="5"/>
      <c r="E15" s="6"/>
      <c r="F15" s="6"/>
      <c r="G15" s="6"/>
      <c r="H15" s="122" t="s">
        <v>59</v>
      </c>
      <c r="I15" s="122"/>
      <c r="J15" s="122"/>
    </row>
    <row r="16" spans="2:11" s="12" customFormat="1" ht="40.5" customHeight="1" x14ac:dyDescent="0.3">
      <c r="B16" s="42"/>
      <c r="C16" s="2"/>
      <c r="D16" s="3"/>
      <c r="E16" s="6"/>
      <c r="F16" s="6"/>
      <c r="G16" s="6"/>
      <c r="H16" s="29"/>
      <c r="I16" s="30"/>
      <c r="J16" s="27"/>
    </row>
    <row r="17" spans="2:10" s="12" customFormat="1" ht="20.25" customHeight="1" thickBot="1" x14ac:dyDescent="0.25">
      <c r="C17" s="4"/>
      <c r="D17" s="5"/>
      <c r="E17" s="6"/>
      <c r="F17" s="6"/>
      <c r="G17" s="6"/>
      <c r="H17" s="7"/>
      <c r="I17" s="8"/>
      <c r="J17" s="1"/>
    </row>
    <row r="18" spans="2:10" s="12" customFormat="1" ht="20.25" customHeight="1" x14ac:dyDescent="0.2">
      <c r="B18" s="114"/>
      <c r="C18" s="115"/>
      <c r="D18" s="112"/>
      <c r="E18" s="114" t="s">
        <v>21</v>
      </c>
      <c r="F18" s="115"/>
      <c r="G18" s="76"/>
      <c r="H18" s="118"/>
      <c r="I18" s="119"/>
      <c r="J18" s="112" t="s">
        <v>1</v>
      </c>
    </row>
    <row r="19" spans="2:10" s="12" customFormat="1" ht="51" customHeight="1" thickBot="1" x14ac:dyDescent="0.25">
      <c r="B19" s="116"/>
      <c r="C19" s="117"/>
      <c r="D19" s="113"/>
      <c r="E19" s="116"/>
      <c r="F19" s="117"/>
      <c r="G19" s="109" t="s">
        <v>34</v>
      </c>
      <c r="H19" s="110"/>
      <c r="I19" s="111"/>
      <c r="J19" s="113"/>
    </row>
    <row r="20" spans="2:10" s="12" customFormat="1" ht="24" customHeight="1" x14ac:dyDescent="0.2">
      <c r="B20" s="70" t="s">
        <v>14</v>
      </c>
      <c r="C20" s="106" t="str">
        <f>入力項目!B2&amp;""</f>
        <v>屋根工事</v>
      </c>
      <c r="D20" s="107"/>
      <c r="E20" s="37">
        <f>IF(入力項目!C2="","",入力項目!C2)</f>
        <v>600000</v>
      </c>
      <c r="F20" s="16" t="s">
        <v>13</v>
      </c>
      <c r="G20" s="58"/>
      <c r="H20" s="15">
        <f>IF(入力項目!D2="対象",入力項目!C2,"")</f>
        <v>600000</v>
      </c>
      <c r="I20" s="58" t="s">
        <v>0</v>
      </c>
      <c r="J20" s="87" t="str">
        <f>IF(入力項目!E2="","",入力項目!E2)</f>
        <v/>
      </c>
    </row>
    <row r="21" spans="2:10" s="12" customFormat="1" ht="24" customHeight="1" x14ac:dyDescent="0.2">
      <c r="B21" s="71" t="s">
        <v>15</v>
      </c>
      <c r="C21" s="100" t="str">
        <f>入力項目!B3&amp;""</f>
        <v>仮設工事</v>
      </c>
      <c r="D21" s="101"/>
      <c r="E21" s="37">
        <f>IF(入力項目!C3="","",入力項目!C3)</f>
        <v>400000</v>
      </c>
      <c r="F21" s="38" t="s">
        <v>0</v>
      </c>
      <c r="G21" s="20"/>
      <c r="H21" s="15">
        <f>IF(入力項目!D3="対象",入力項目!C3,"")</f>
        <v>400000</v>
      </c>
      <c r="I21" s="20" t="s">
        <v>0</v>
      </c>
      <c r="J21" s="22" t="str">
        <f>IF(入力項目!E3="","",入力項目!E3)</f>
        <v/>
      </c>
    </row>
    <row r="22" spans="2:10" s="12" customFormat="1" ht="24" customHeight="1" x14ac:dyDescent="0.2">
      <c r="B22" s="69" t="s">
        <v>16</v>
      </c>
      <c r="C22" s="100" t="str">
        <f>入力項目!B4&amp;""</f>
        <v>外壁工事</v>
      </c>
      <c r="D22" s="101"/>
      <c r="E22" s="37">
        <f>IF(入力項目!C4="","",入力項目!C4)</f>
        <v>300000</v>
      </c>
      <c r="F22" s="16" t="s">
        <v>13</v>
      </c>
      <c r="G22" s="60"/>
      <c r="H22" s="15">
        <f>IF(入力項目!D4="対象",入力項目!C4,"")</f>
        <v>300000</v>
      </c>
      <c r="I22" s="58" t="s">
        <v>13</v>
      </c>
      <c r="J22" s="22" t="str">
        <f>IF(入力項目!E4="","",入力項目!E4)</f>
        <v/>
      </c>
    </row>
    <row r="23" spans="2:10" s="12" customFormat="1" ht="24" customHeight="1" x14ac:dyDescent="0.2">
      <c r="B23" s="72" t="s">
        <v>17</v>
      </c>
      <c r="C23" s="100" t="str">
        <f>入力項目!B5&amp;""</f>
        <v>窓工事</v>
      </c>
      <c r="D23" s="101"/>
      <c r="E23" s="37">
        <f>IF(入力項目!C5="","",入力項目!C5)</f>
        <v>200000</v>
      </c>
      <c r="F23" s="16" t="s">
        <v>13</v>
      </c>
      <c r="G23" s="60"/>
      <c r="H23" s="15">
        <f>IF(入力項目!D5="対象",入力項目!C5,"")</f>
        <v>200000</v>
      </c>
      <c r="I23" s="58" t="s">
        <v>13</v>
      </c>
      <c r="J23" s="22" t="str">
        <f>IF(入力項目!E5="","",入力項目!E5)</f>
        <v/>
      </c>
    </row>
    <row r="24" spans="2:10" s="12" customFormat="1" ht="24" customHeight="1" x14ac:dyDescent="0.2">
      <c r="B24" s="69" t="s">
        <v>18</v>
      </c>
      <c r="C24" s="100" t="str">
        <f>入力項目!B6&amp;""</f>
        <v>天井工事</v>
      </c>
      <c r="D24" s="101"/>
      <c r="E24" s="37">
        <f>IF(入力項目!C6="","",入力項目!C6)</f>
        <v>40000</v>
      </c>
      <c r="F24" s="16" t="s">
        <v>13</v>
      </c>
      <c r="G24" s="60"/>
      <c r="H24" s="15">
        <f>IF(入力項目!D6="対象",入力項目!C6,"")</f>
        <v>40000</v>
      </c>
      <c r="I24" s="58" t="s">
        <v>13</v>
      </c>
      <c r="J24" s="22" t="str">
        <f>IF(入力項目!E6="","",入力項目!E6)</f>
        <v/>
      </c>
    </row>
    <row r="25" spans="2:10" s="12" customFormat="1" ht="24" customHeight="1" x14ac:dyDescent="0.2">
      <c r="B25" s="69" t="s">
        <v>26</v>
      </c>
      <c r="C25" s="100" t="str">
        <f>入力項目!B7&amp;""</f>
        <v>床工事</v>
      </c>
      <c r="D25" s="101"/>
      <c r="E25" s="37">
        <f>IF(入力項目!C7="","",入力項目!C7)</f>
        <v>60000</v>
      </c>
      <c r="F25" s="16" t="s">
        <v>13</v>
      </c>
      <c r="G25" s="60"/>
      <c r="H25" s="15">
        <f>IF(入力項目!D7="対象",入力項目!C7,"")</f>
        <v>60000</v>
      </c>
      <c r="I25" s="58" t="s">
        <v>13</v>
      </c>
      <c r="J25" s="22" t="str">
        <f>IF(入力項目!E7="","",入力項目!E7)</f>
        <v/>
      </c>
    </row>
    <row r="26" spans="2:10" s="12" customFormat="1" ht="24" customHeight="1" x14ac:dyDescent="0.2">
      <c r="B26" s="69" t="s">
        <v>46</v>
      </c>
      <c r="C26" s="100" t="str">
        <f>入力項目!B8&amp;""</f>
        <v>設備機器工事</v>
      </c>
      <c r="D26" s="101"/>
      <c r="E26" s="37" t="str">
        <f>IF(入力項目!C8="","",入力項目!C8)</f>
        <v/>
      </c>
      <c r="F26" s="16" t="s">
        <v>13</v>
      </c>
      <c r="G26" s="60"/>
      <c r="H26" s="15" t="str">
        <f>IF(入力項目!D8="対象",入力項目!C8,"")</f>
        <v/>
      </c>
      <c r="I26" s="58" t="s">
        <v>13</v>
      </c>
      <c r="J26" s="22" t="str">
        <f>IF(入力項目!E8="","",入力項目!E8)</f>
        <v/>
      </c>
    </row>
    <row r="27" spans="2:10" s="12" customFormat="1" ht="24" customHeight="1" thickBot="1" x14ac:dyDescent="0.25">
      <c r="B27" s="69" t="s">
        <v>47</v>
      </c>
      <c r="C27" s="104" t="str">
        <f>入力項目!B9&amp;""</f>
        <v>その他工事</v>
      </c>
      <c r="D27" s="105"/>
      <c r="E27" s="37">
        <f>IF(入力項目!C9="","",入力項目!C9)</f>
        <v>100000</v>
      </c>
      <c r="F27" s="38" t="s">
        <v>13</v>
      </c>
      <c r="G27" s="61"/>
      <c r="H27" s="15" t="str">
        <f>IF(入力項目!D9="対象",入力項目!C9,"")</f>
        <v/>
      </c>
      <c r="I27" s="20" t="s">
        <v>13</v>
      </c>
      <c r="J27" s="88" t="str">
        <f>IF(入力項目!E9="","",入力項目!E9)</f>
        <v/>
      </c>
    </row>
    <row r="28" spans="2:10" s="24" customFormat="1" ht="24" customHeight="1" thickBot="1" x14ac:dyDescent="0.25">
      <c r="B28" s="73"/>
      <c r="C28" s="102" t="s">
        <v>28</v>
      </c>
      <c r="D28" s="103"/>
      <c r="E28" s="18">
        <f>SUM(E20:E27)</f>
        <v>1700000</v>
      </c>
      <c r="F28" s="75" t="s">
        <v>0</v>
      </c>
      <c r="G28" s="74" t="s">
        <v>40</v>
      </c>
      <c r="H28" s="59">
        <f>SUM(H20:H27)</f>
        <v>1600000</v>
      </c>
      <c r="I28" s="74" t="s">
        <v>0</v>
      </c>
      <c r="J28" s="23"/>
    </row>
    <row r="29" spans="2:10" ht="15.75" customHeight="1" x14ac:dyDescent="0.2">
      <c r="B29" s="14"/>
      <c r="C29" s="10" t="s">
        <v>25</v>
      </c>
      <c r="D29" s="40"/>
      <c r="E29" s="40"/>
      <c r="F29" s="40"/>
      <c r="G29" s="40"/>
      <c r="H29" s="40"/>
      <c r="I29" s="40"/>
      <c r="J29" s="40"/>
    </row>
    <row r="30" spans="2:10" ht="48.75" customHeight="1" x14ac:dyDescent="0.2">
      <c r="B30" s="14"/>
      <c r="C30" s="10"/>
      <c r="D30" s="40"/>
      <c r="E30" s="40"/>
      <c r="F30" s="40"/>
      <c r="G30" s="40"/>
      <c r="H30" s="40"/>
      <c r="I30" s="40"/>
      <c r="J30" s="40"/>
    </row>
    <row r="31" spans="2:10" s="12" customFormat="1" ht="14" x14ac:dyDescent="0.2">
      <c r="B31" s="14"/>
      <c r="C31" s="63" t="s">
        <v>38</v>
      </c>
      <c r="D31" s="63"/>
      <c r="E31" s="63"/>
      <c r="F31" s="63"/>
      <c r="G31" s="63"/>
      <c r="H31" s="63"/>
      <c r="I31" s="63"/>
      <c r="J31" s="63"/>
    </row>
    <row r="32" spans="2:10" s="12" customFormat="1" ht="18.75" customHeight="1" x14ac:dyDescent="0.2">
      <c r="B32" s="9"/>
      <c r="C32" s="63" t="s">
        <v>29</v>
      </c>
      <c r="D32" s="63"/>
      <c r="E32" s="64" t="s">
        <v>2</v>
      </c>
      <c r="F32" s="63"/>
      <c r="G32" s="63">
        <f>入力項目!C15</f>
        <v>0</v>
      </c>
      <c r="H32" s="63"/>
      <c r="I32" s="63"/>
      <c r="J32" s="63"/>
    </row>
    <row r="33" spans="2:10" s="12" customFormat="1" ht="18.75" customHeight="1" x14ac:dyDescent="0.2">
      <c r="B33" s="14"/>
      <c r="C33" s="63"/>
      <c r="D33" s="63"/>
      <c r="E33" s="64" t="s">
        <v>3</v>
      </c>
      <c r="F33" s="65"/>
      <c r="G33" s="63">
        <f>入力項目!C16</f>
        <v>0</v>
      </c>
      <c r="H33" s="63"/>
      <c r="I33" s="65"/>
      <c r="J33" s="65"/>
    </row>
    <row r="34" spans="2:10" s="14" customFormat="1" ht="18.75" customHeight="1" x14ac:dyDescent="0.2">
      <c r="C34" s="65"/>
      <c r="D34" s="65"/>
      <c r="E34" s="64" t="s">
        <v>11</v>
      </c>
      <c r="F34" s="65"/>
      <c r="G34" s="63">
        <f>入力項目!C17</f>
        <v>0</v>
      </c>
      <c r="H34" s="65"/>
      <c r="I34" s="65"/>
      <c r="J34" s="65"/>
    </row>
    <row r="35" spans="2:10" s="14" customFormat="1" ht="18.75" customHeight="1" x14ac:dyDescent="0.2">
      <c r="B35" s="12"/>
      <c r="C35" s="65"/>
      <c r="D35" s="65"/>
      <c r="E35" s="64" t="s">
        <v>4</v>
      </c>
      <c r="F35" s="65"/>
      <c r="G35" s="63">
        <f>入力項目!C18</f>
        <v>0</v>
      </c>
      <c r="H35" s="65"/>
      <c r="I35" s="65"/>
      <c r="J35" s="65" t="s">
        <v>5</v>
      </c>
    </row>
    <row r="36" spans="2:10" ht="13" customHeight="1" x14ac:dyDescent="0.2">
      <c r="B36" s="14"/>
      <c r="C36" s="66"/>
      <c r="D36" s="40"/>
      <c r="E36" s="40"/>
      <c r="F36" s="40"/>
      <c r="G36" s="40"/>
      <c r="H36" s="40"/>
      <c r="I36" s="40"/>
      <c r="J36" s="40"/>
    </row>
    <row r="37" spans="2:10" ht="13" customHeight="1" x14ac:dyDescent="0.2">
      <c r="B37" s="14"/>
      <c r="C37" s="66"/>
      <c r="D37" s="40"/>
      <c r="E37" s="40"/>
      <c r="F37" s="40"/>
      <c r="G37" s="40"/>
      <c r="H37" s="40"/>
      <c r="I37" s="40"/>
      <c r="J37" s="40"/>
    </row>
    <row r="38" spans="2:10" s="14" customFormat="1" ht="18" customHeight="1" x14ac:dyDescent="0.2">
      <c r="C38" s="63" t="s">
        <v>39</v>
      </c>
      <c r="D38" s="65"/>
      <c r="E38" s="65"/>
      <c r="F38" s="65"/>
      <c r="G38" s="65"/>
      <c r="H38" s="65"/>
      <c r="I38" s="65"/>
      <c r="J38" s="65"/>
    </row>
    <row r="39" spans="2:10" s="14" customFormat="1" ht="18.75" customHeight="1" x14ac:dyDescent="0.2">
      <c r="C39" s="63" t="s">
        <v>29</v>
      </c>
      <c r="D39" s="65"/>
      <c r="E39" s="64" t="s">
        <v>2</v>
      </c>
      <c r="F39" s="65"/>
      <c r="G39" s="65"/>
      <c r="H39" s="63"/>
      <c r="I39" s="65"/>
      <c r="J39" s="65"/>
    </row>
    <row r="40" spans="2:10" s="12" customFormat="1" ht="18.75" customHeight="1" x14ac:dyDescent="0.2">
      <c r="B40" s="14"/>
      <c r="C40" s="63"/>
      <c r="D40" s="63"/>
      <c r="E40" s="64" t="s">
        <v>6</v>
      </c>
      <c r="F40" s="65"/>
      <c r="G40" s="65"/>
      <c r="H40" s="65"/>
      <c r="I40" s="65"/>
      <c r="J40" s="65" t="s">
        <v>5</v>
      </c>
    </row>
    <row r="41" spans="2:10" s="14" customFormat="1" ht="13" customHeight="1" x14ac:dyDescent="0.2">
      <c r="B41" s="9"/>
    </row>
    <row r="42" spans="2:10" s="14" customFormat="1" ht="13" customHeight="1" x14ac:dyDescent="0.2">
      <c r="B42" s="9"/>
    </row>
    <row r="43" spans="2:10" s="14" customFormat="1" ht="16.5" customHeight="1" thickBot="1" x14ac:dyDescent="0.25">
      <c r="B43" s="9"/>
      <c r="C43" s="10" t="s">
        <v>23</v>
      </c>
      <c r="D43" s="65"/>
      <c r="E43" s="65"/>
      <c r="F43" s="65"/>
      <c r="G43" s="65"/>
      <c r="H43" s="65"/>
      <c r="I43" s="65"/>
      <c r="J43" s="65"/>
    </row>
    <row r="44" spans="2:10" ht="16.5" customHeight="1" x14ac:dyDescent="0.2">
      <c r="C44" s="95" t="s">
        <v>7</v>
      </c>
      <c r="D44" s="96"/>
      <c r="E44" s="96" t="s">
        <v>8</v>
      </c>
      <c r="F44" s="96"/>
      <c r="G44" s="96"/>
      <c r="H44" s="96"/>
      <c r="I44" s="96"/>
      <c r="J44" s="67" t="s">
        <v>9</v>
      </c>
    </row>
    <row r="45" spans="2:10" ht="58.5" customHeight="1" thickBot="1" x14ac:dyDescent="0.25">
      <c r="C45" s="97"/>
      <c r="D45" s="98"/>
      <c r="E45" s="99"/>
      <c r="F45" s="99"/>
      <c r="G45" s="99"/>
      <c r="H45" s="99"/>
      <c r="I45" s="99"/>
      <c r="J45" s="68"/>
    </row>
    <row r="46" spans="2:10" ht="5.25" customHeight="1" x14ac:dyDescent="0.2"/>
  </sheetData>
  <mergeCells count="27">
    <mergeCell ref="B2:J2"/>
    <mergeCell ref="G19:I19"/>
    <mergeCell ref="J18:J19"/>
    <mergeCell ref="B18:D19"/>
    <mergeCell ref="E18:F19"/>
    <mergeCell ref="H18:I18"/>
    <mergeCell ref="C4:F4"/>
    <mergeCell ref="D7:F7"/>
    <mergeCell ref="H15:J15"/>
    <mergeCell ref="H8:J8"/>
    <mergeCell ref="D14:G14"/>
    <mergeCell ref="D9:F9"/>
    <mergeCell ref="H10:J10"/>
    <mergeCell ref="D13:J13"/>
    <mergeCell ref="C20:D20"/>
    <mergeCell ref="C21:D21"/>
    <mergeCell ref="C24:D24"/>
    <mergeCell ref="C26:D26"/>
    <mergeCell ref="C23:D23"/>
    <mergeCell ref="C44:D44"/>
    <mergeCell ref="E44:I44"/>
    <mergeCell ref="C45:D45"/>
    <mergeCell ref="E45:I45"/>
    <mergeCell ref="C22:D22"/>
    <mergeCell ref="C28:D28"/>
    <mergeCell ref="C25:D25"/>
    <mergeCell ref="C27:D27"/>
  </mergeCells>
  <phoneticPr fontId="9"/>
  <printOptions horizontalCentered="1"/>
  <pageMargins left="0.59055118110236227" right="0.39370078740157483" top="0.39370078740157483" bottom="0.39370078740157483" header="0.51181102362204722" footer="0.23622047244094491"/>
  <pageSetup paperSize="9" scale="7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view="pageBreakPreview" topLeftCell="A13" zoomScale="68" zoomScaleNormal="85" zoomScaleSheetLayoutView="68" workbookViewId="0">
      <selection activeCell="K19" sqref="K19"/>
    </sheetView>
  </sheetViews>
  <sheetFormatPr defaultColWidth="9" defaultRowHeight="13" x14ac:dyDescent="0.2"/>
  <cols>
    <col min="1" max="1" width="3.6328125" style="9" customWidth="1"/>
    <col min="2" max="2" width="5.453125" style="9" customWidth="1"/>
    <col min="3" max="3" width="5.90625" style="9" bestFit="1" customWidth="1"/>
    <col min="4" max="4" width="17.453125" style="9" customWidth="1"/>
    <col min="5" max="5" width="10.36328125" style="9" customWidth="1"/>
    <col min="6" max="6" width="17.90625" style="9" customWidth="1"/>
    <col min="7" max="8" width="4.08984375" style="9" customWidth="1"/>
    <col min="9" max="9" width="19.7265625" style="9" bestFit="1" customWidth="1"/>
    <col min="10" max="10" width="4.08984375" style="9" customWidth="1"/>
    <col min="11" max="11" width="26" style="9" customWidth="1"/>
    <col min="12" max="12" width="1.6328125" style="9" customWidth="1"/>
    <col min="13" max="1027" width="9" style="9" customWidth="1"/>
    <col min="1028" max="16384" width="9" style="9"/>
  </cols>
  <sheetData>
    <row r="1" spans="2:12" ht="14" x14ac:dyDescent="0.2">
      <c r="B1" s="10" t="s">
        <v>37</v>
      </c>
      <c r="K1" s="11"/>
    </row>
    <row r="2" spans="2:12" s="12" customFormat="1" ht="29.25" customHeight="1" x14ac:dyDescent="0.2">
      <c r="B2" s="108" t="s">
        <v>50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2" s="12" customFormat="1" ht="15" customHeight="1" x14ac:dyDescent="0.2">
      <c r="D3" s="39"/>
      <c r="E3" s="39"/>
      <c r="F3" s="39"/>
      <c r="G3" s="39"/>
      <c r="H3" s="39"/>
      <c r="I3" s="39"/>
      <c r="J3" s="39"/>
      <c r="K3" s="39"/>
    </row>
    <row r="4" spans="2:12" s="12" customFormat="1" ht="30" customHeight="1" thickBot="1" x14ac:dyDescent="0.35">
      <c r="D4" s="120" t="s">
        <v>22</v>
      </c>
      <c r="E4" s="120"/>
      <c r="F4" s="120"/>
      <c r="G4" s="120"/>
      <c r="H4" s="57"/>
      <c r="I4" s="25">
        <f>F26</f>
        <v>1700000</v>
      </c>
      <c r="J4" s="26" t="s">
        <v>0</v>
      </c>
      <c r="K4" s="32" t="s">
        <v>20</v>
      </c>
      <c r="L4" s="8"/>
    </row>
    <row r="5" spans="2:12" s="12" customFormat="1" ht="21" customHeight="1" x14ac:dyDescent="0.3">
      <c r="D5" s="39"/>
      <c r="E5" s="39"/>
      <c r="F5" s="39"/>
      <c r="G5" s="39"/>
      <c r="H5" s="39"/>
      <c r="I5" s="27"/>
      <c r="J5" s="27"/>
      <c r="K5" s="27"/>
    </row>
    <row r="6" spans="2:12" s="12" customFormat="1" ht="19" x14ac:dyDescent="0.3">
      <c r="C6" s="42"/>
      <c r="D6" s="2"/>
      <c r="E6" s="3"/>
      <c r="F6" s="6"/>
      <c r="G6" s="6"/>
      <c r="H6" s="6"/>
      <c r="I6" s="29"/>
      <c r="J6" s="30"/>
      <c r="K6" s="27"/>
    </row>
    <row r="7" spans="2:12" s="12" customFormat="1" ht="21" x14ac:dyDescent="0.3">
      <c r="C7" s="41" t="s">
        <v>24</v>
      </c>
      <c r="D7" s="13" t="s">
        <v>51</v>
      </c>
      <c r="E7" s="3"/>
      <c r="F7" s="6"/>
      <c r="G7" s="6"/>
      <c r="H7" s="6"/>
      <c r="I7" s="29"/>
      <c r="J7" s="30"/>
      <c r="K7" s="27"/>
    </row>
    <row r="8" spans="2:12" s="12" customFormat="1" ht="10.5" customHeight="1" x14ac:dyDescent="0.3">
      <c r="D8" s="13"/>
      <c r="E8" s="3"/>
      <c r="F8" s="6"/>
      <c r="G8" s="6"/>
      <c r="H8" s="6"/>
      <c r="I8" s="29"/>
      <c r="J8" s="30"/>
      <c r="K8" s="27"/>
    </row>
    <row r="9" spans="2:12" s="14" customFormat="1" ht="33.75" customHeight="1" thickBot="1" x14ac:dyDescent="0.35">
      <c r="E9" s="134" t="s">
        <v>52</v>
      </c>
      <c r="F9" s="135"/>
      <c r="G9" s="135"/>
      <c r="H9" s="55"/>
      <c r="I9" s="28">
        <f>I26</f>
        <v>1600000</v>
      </c>
      <c r="J9" s="31" t="s">
        <v>10</v>
      </c>
      <c r="K9" s="32" t="s">
        <v>20</v>
      </c>
    </row>
    <row r="10" spans="2:12" s="14" customFormat="1" ht="33.75" customHeight="1" thickBot="1" x14ac:dyDescent="0.35">
      <c r="C10" s="9"/>
      <c r="E10" s="136" t="s">
        <v>53</v>
      </c>
      <c r="F10" s="137"/>
      <c r="G10" s="137"/>
      <c r="H10" s="56"/>
      <c r="I10" s="33">
        <f>I9*0.2</f>
        <v>320000</v>
      </c>
      <c r="J10" s="34" t="s">
        <v>10</v>
      </c>
      <c r="K10" s="35" t="s">
        <v>19</v>
      </c>
    </row>
    <row r="11" spans="2:12" s="12" customFormat="1" ht="20.25" customHeight="1" x14ac:dyDescent="0.2">
      <c r="D11" s="4"/>
      <c r="E11" s="5"/>
      <c r="F11" s="6"/>
      <c r="G11" s="6"/>
      <c r="H11" s="6"/>
      <c r="I11" s="138" t="s">
        <v>54</v>
      </c>
      <c r="J11" s="138"/>
      <c r="K11" s="138"/>
    </row>
    <row r="12" spans="2:12" s="12" customFormat="1" ht="68.25" customHeight="1" x14ac:dyDescent="0.2">
      <c r="D12" s="4"/>
      <c r="E12" s="5"/>
      <c r="F12" s="6"/>
      <c r="G12" s="6"/>
      <c r="H12" s="6"/>
      <c r="I12" s="54"/>
      <c r="J12" s="54"/>
      <c r="K12" s="54"/>
    </row>
    <row r="13" spans="2:12" s="12" customFormat="1" ht="20.25" customHeight="1" thickBot="1" x14ac:dyDescent="0.25">
      <c r="D13" s="4"/>
      <c r="E13" s="5"/>
      <c r="F13" s="6"/>
      <c r="G13" s="6"/>
      <c r="H13" s="6"/>
      <c r="I13" s="7"/>
      <c r="J13" s="8"/>
      <c r="K13" s="1"/>
    </row>
    <row r="14" spans="2:12" s="12" customFormat="1" ht="20.25" customHeight="1" x14ac:dyDescent="0.2">
      <c r="B14" s="114" t="s">
        <v>12</v>
      </c>
      <c r="C14" s="115"/>
      <c r="D14" s="115"/>
      <c r="E14" s="112"/>
      <c r="F14" s="114" t="s">
        <v>21</v>
      </c>
      <c r="G14" s="115"/>
      <c r="H14" s="62"/>
      <c r="I14" s="118"/>
      <c r="J14" s="119"/>
      <c r="K14" s="112" t="s">
        <v>1</v>
      </c>
    </row>
    <row r="15" spans="2:12" s="12" customFormat="1" ht="51" customHeight="1" thickBot="1" x14ac:dyDescent="0.25">
      <c r="B15" s="116"/>
      <c r="C15" s="117"/>
      <c r="D15" s="117"/>
      <c r="E15" s="113"/>
      <c r="F15" s="116"/>
      <c r="G15" s="117"/>
      <c r="H15" s="128" t="s">
        <v>44</v>
      </c>
      <c r="I15" s="129"/>
      <c r="J15" s="130"/>
      <c r="K15" s="113"/>
    </row>
    <row r="16" spans="2:12" s="12" customFormat="1" ht="42.5" customHeight="1" x14ac:dyDescent="0.2">
      <c r="B16" s="131" t="s">
        <v>35</v>
      </c>
      <c r="C16" s="44" t="s">
        <v>14</v>
      </c>
      <c r="D16" s="106" t="str">
        <f>入力項目!B2&amp;""</f>
        <v>屋根工事</v>
      </c>
      <c r="E16" s="107"/>
      <c r="F16" s="37">
        <f>IF(入力項目!C2="","",入力項目!C2)</f>
        <v>600000</v>
      </c>
      <c r="G16" s="16" t="s">
        <v>13</v>
      </c>
      <c r="H16" s="58"/>
      <c r="I16" s="15">
        <f>IF(入力項目!D2="対象",入力項目!C2,"")</f>
        <v>600000</v>
      </c>
      <c r="J16" s="16" t="s">
        <v>0</v>
      </c>
      <c r="K16" s="17" t="s">
        <v>89</v>
      </c>
    </row>
    <row r="17" spans="2:11" s="12" customFormat="1" ht="24" customHeight="1" x14ac:dyDescent="0.2">
      <c r="B17" s="132"/>
      <c r="C17" s="45" t="s">
        <v>15</v>
      </c>
      <c r="D17" s="100" t="str">
        <f>入力項目!B3&amp;""</f>
        <v>仮設工事</v>
      </c>
      <c r="E17" s="101"/>
      <c r="F17" s="37">
        <f>IF(入力項目!C3="","",入力項目!C3)</f>
        <v>400000</v>
      </c>
      <c r="G17" s="38" t="s">
        <v>0</v>
      </c>
      <c r="H17" s="20"/>
      <c r="I17" s="15">
        <f>IF(入力項目!D3="対象",入力項目!C3,"")</f>
        <v>400000</v>
      </c>
      <c r="J17" s="38" t="s">
        <v>0</v>
      </c>
      <c r="K17" s="17" t="str">
        <f>IF(入力項目!E3="","",入力項目!E3)</f>
        <v/>
      </c>
    </row>
    <row r="18" spans="2:11" s="12" customFormat="1" ht="24" customHeight="1" thickBot="1" x14ac:dyDescent="0.25">
      <c r="B18" s="132"/>
      <c r="C18" s="46" t="s">
        <v>16</v>
      </c>
      <c r="D18" s="104" t="str">
        <f>入力項目!B4&amp;""</f>
        <v>外壁工事</v>
      </c>
      <c r="E18" s="105"/>
      <c r="F18" s="37">
        <f>IF(入力項目!C4="","",入力項目!C4)</f>
        <v>300000</v>
      </c>
      <c r="G18" s="16" t="s">
        <v>13</v>
      </c>
      <c r="H18" s="60"/>
      <c r="I18" s="15">
        <f>IF(入力項目!D4="対象",入力項目!C4,"")</f>
        <v>300000</v>
      </c>
      <c r="J18" s="16" t="s">
        <v>13</v>
      </c>
      <c r="K18" s="17" t="str">
        <f>IF(入力項目!E4="","",入力項目!E4)</f>
        <v/>
      </c>
    </row>
    <row r="19" spans="2:11" s="12" customFormat="1" ht="24" customHeight="1" thickBot="1" x14ac:dyDescent="0.25">
      <c r="B19" s="133"/>
      <c r="C19" s="52"/>
      <c r="D19" s="102" t="s">
        <v>27</v>
      </c>
      <c r="E19" s="103"/>
      <c r="F19" s="18">
        <f>SUM(F16:F18)</f>
        <v>1300000</v>
      </c>
      <c r="G19" s="53" t="s">
        <v>0</v>
      </c>
      <c r="H19" s="52" t="s">
        <v>41</v>
      </c>
      <c r="I19" s="59">
        <f>SUM(I16:I18)</f>
        <v>1300000</v>
      </c>
      <c r="J19" s="52" t="s">
        <v>0</v>
      </c>
      <c r="K19" s="19"/>
    </row>
    <row r="20" spans="2:11" s="12" customFormat="1" ht="24" customHeight="1" x14ac:dyDescent="0.2">
      <c r="B20" s="125" t="s">
        <v>45</v>
      </c>
      <c r="C20" s="46" t="s">
        <v>17</v>
      </c>
      <c r="D20" s="127" t="str">
        <f>入力項目!B5&amp;""</f>
        <v>窓工事</v>
      </c>
      <c r="E20" s="127"/>
      <c r="F20" s="21">
        <f>IF(入力項目!C5="","",入力項目!C5)</f>
        <v>200000</v>
      </c>
      <c r="G20" s="16" t="s">
        <v>13</v>
      </c>
      <c r="H20" s="60"/>
      <c r="I20" s="43">
        <f>IF(入力項目!D5="対象",入力項目!C5,"")</f>
        <v>200000</v>
      </c>
      <c r="J20" s="16" t="s">
        <v>13</v>
      </c>
      <c r="K20" s="17" t="str">
        <f>IF(入力項目!E5="","",入力項目!E5)</f>
        <v/>
      </c>
    </row>
    <row r="21" spans="2:11" s="12" customFormat="1" ht="24" customHeight="1" x14ac:dyDescent="0.2">
      <c r="B21" s="125"/>
      <c r="C21" s="46" t="s">
        <v>18</v>
      </c>
      <c r="D21" s="127" t="str">
        <f>入力項目!B6&amp;""</f>
        <v>天井工事</v>
      </c>
      <c r="E21" s="127"/>
      <c r="F21" s="21">
        <f>IF(入力項目!C6="","",入力項目!C6)</f>
        <v>40000</v>
      </c>
      <c r="G21" s="16" t="s">
        <v>13</v>
      </c>
      <c r="H21" s="60"/>
      <c r="I21" s="43">
        <f>IF(入力項目!D6="対象",入力項目!C6,"")</f>
        <v>40000</v>
      </c>
      <c r="J21" s="16" t="s">
        <v>13</v>
      </c>
      <c r="K21" s="17" t="str">
        <f>IF(入力項目!E6="","",入力項目!E6)</f>
        <v/>
      </c>
    </row>
    <row r="22" spans="2:11" s="12" customFormat="1" ht="24" customHeight="1" x14ac:dyDescent="0.2">
      <c r="B22" s="125"/>
      <c r="C22" s="46" t="s">
        <v>48</v>
      </c>
      <c r="D22" s="127" t="str">
        <f>入力項目!B7&amp;""</f>
        <v>床工事</v>
      </c>
      <c r="E22" s="127"/>
      <c r="F22" s="21">
        <f>IF(入力項目!C7="","",入力項目!C7)</f>
        <v>60000</v>
      </c>
      <c r="G22" s="16" t="s">
        <v>13</v>
      </c>
      <c r="H22" s="60"/>
      <c r="I22" s="43">
        <f>IF(入力項目!D7="対象",入力項目!C7,"")</f>
        <v>60000</v>
      </c>
      <c r="J22" s="16" t="s">
        <v>13</v>
      </c>
      <c r="K22" s="17" t="str">
        <f>IF(入力項目!E7="","",入力項目!E7)</f>
        <v/>
      </c>
    </row>
    <row r="23" spans="2:11" s="12" customFormat="1" ht="24" customHeight="1" x14ac:dyDescent="0.2">
      <c r="B23" s="125"/>
      <c r="C23" s="46" t="s">
        <v>46</v>
      </c>
      <c r="D23" s="127" t="str">
        <f>入力項目!B8&amp;""</f>
        <v>設備機器工事</v>
      </c>
      <c r="E23" s="127"/>
      <c r="F23" s="21" t="str">
        <f>IF(入力項目!C8="","",入力項目!C8)</f>
        <v/>
      </c>
      <c r="G23" s="16" t="s">
        <v>13</v>
      </c>
      <c r="H23" s="60"/>
      <c r="I23" s="43" t="str">
        <f>IF(入力項目!D8="対象",入力項目!C8,"")</f>
        <v/>
      </c>
      <c r="J23" s="16" t="s">
        <v>13</v>
      </c>
      <c r="K23" s="17" t="str">
        <f>IF(入力項目!E8="","",入力項目!E8)</f>
        <v/>
      </c>
    </row>
    <row r="24" spans="2:11" s="12" customFormat="1" ht="24" customHeight="1" thickBot="1" x14ac:dyDescent="0.25">
      <c r="B24" s="125"/>
      <c r="C24" s="46" t="s">
        <v>47</v>
      </c>
      <c r="D24" s="127" t="str">
        <f>入力項目!B9&amp;""</f>
        <v>その他工事</v>
      </c>
      <c r="E24" s="127"/>
      <c r="F24" s="21">
        <f>IF(入力項目!C9="","",入力項目!C9)</f>
        <v>100000</v>
      </c>
      <c r="G24" s="38" t="s">
        <v>13</v>
      </c>
      <c r="H24" s="61"/>
      <c r="I24" s="43" t="str">
        <f>IF(入力項目!D9="対象",入力項目!C9,"")</f>
        <v/>
      </c>
      <c r="J24" s="20" t="s">
        <v>13</v>
      </c>
      <c r="K24" s="88" t="str">
        <f>IF(入力項目!E9="","",入力項目!E9)</f>
        <v/>
      </c>
    </row>
    <row r="25" spans="2:11" s="12" customFormat="1" ht="24" customHeight="1" thickBot="1" x14ac:dyDescent="0.25">
      <c r="B25" s="126"/>
      <c r="C25" s="52"/>
      <c r="D25" s="102" t="s">
        <v>27</v>
      </c>
      <c r="E25" s="103"/>
      <c r="F25" s="18">
        <f>SUM(F20:F24)</f>
        <v>400000</v>
      </c>
      <c r="G25" s="53" t="s">
        <v>0</v>
      </c>
      <c r="H25" s="52" t="s">
        <v>42</v>
      </c>
      <c r="I25" s="59">
        <f>SUM(I20:I24)</f>
        <v>300000</v>
      </c>
      <c r="J25" s="52" t="s">
        <v>0</v>
      </c>
      <c r="K25" s="36"/>
    </row>
    <row r="26" spans="2:11" s="24" customFormat="1" ht="24" customHeight="1" thickBot="1" x14ac:dyDescent="0.25">
      <c r="B26" s="47"/>
      <c r="C26" s="52"/>
      <c r="D26" s="102" t="s">
        <v>28</v>
      </c>
      <c r="E26" s="103"/>
      <c r="F26" s="18">
        <f>F19+F25</f>
        <v>1700000</v>
      </c>
      <c r="G26" s="53" t="s">
        <v>0</v>
      </c>
      <c r="H26" s="52" t="s">
        <v>43</v>
      </c>
      <c r="I26" s="59">
        <f>IF(I25="-",I19,I19+I25)</f>
        <v>1600000</v>
      </c>
      <c r="J26" s="52" t="s">
        <v>0</v>
      </c>
      <c r="K26" s="23"/>
    </row>
    <row r="27" spans="2:11" ht="15.75" customHeight="1" x14ac:dyDescent="0.2">
      <c r="C27" s="14"/>
      <c r="D27" s="10" t="s">
        <v>25</v>
      </c>
      <c r="E27" s="40"/>
      <c r="F27" s="40"/>
      <c r="G27" s="40"/>
      <c r="H27" s="40"/>
      <c r="I27" s="40"/>
      <c r="J27" s="40"/>
      <c r="K27" s="40"/>
    </row>
    <row r="28" spans="2:11" ht="48.75" customHeight="1" x14ac:dyDescent="0.2">
      <c r="C28" s="14"/>
      <c r="D28" s="10"/>
      <c r="E28" s="40"/>
      <c r="F28" s="40"/>
      <c r="G28" s="40"/>
      <c r="H28" s="40"/>
      <c r="I28" s="40"/>
      <c r="J28" s="40"/>
      <c r="K28" s="40"/>
    </row>
    <row r="29" spans="2:11" s="12" customFormat="1" ht="14" x14ac:dyDescent="0.2">
      <c r="C29" s="14"/>
      <c r="D29" s="63" t="s">
        <v>38</v>
      </c>
      <c r="E29" s="63"/>
      <c r="F29" s="63"/>
      <c r="G29" s="63"/>
      <c r="H29" s="63"/>
      <c r="I29" s="63"/>
      <c r="J29" s="63"/>
      <c r="K29" s="63"/>
    </row>
    <row r="30" spans="2:11" s="12" customFormat="1" ht="18.75" customHeight="1" x14ac:dyDescent="0.2">
      <c r="C30" s="9"/>
      <c r="D30" s="63" t="s">
        <v>29</v>
      </c>
      <c r="E30" s="63"/>
      <c r="F30" s="64" t="s">
        <v>2</v>
      </c>
      <c r="G30" s="63"/>
      <c r="H30" s="63">
        <f>入力項目!C15</f>
        <v>0</v>
      </c>
      <c r="I30" s="63"/>
      <c r="J30" s="63"/>
      <c r="K30" s="63"/>
    </row>
    <row r="31" spans="2:11" s="12" customFormat="1" ht="18.75" customHeight="1" x14ac:dyDescent="0.2">
      <c r="C31" s="14"/>
      <c r="D31" s="63"/>
      <c r="E31" s="63"/>
      <c r="F31" s="64" t="s">
        <v>3</v>
      </c>
      <c r="G31" s="65"/>
      <c r="H31" s="63">
        <f>入力項目!C16</f>
        <v>0</v>
      </c>
      <c r="I31" s="63"/>
      <c r="J31" s="65"/>
      <c r="K31" s="65"/>
    </row>
    <row r="32" spans="2:11" s="14" customFormat="1" ht="18.75" customHeight="1" x14ac:dyDescent="0.2">
      <c r="D32" s="65"/>
      <c r="E32" s="65"/>
      <c r="F32" s="64" t="s">
        <v>11</v>
      </c>
      <c r="G32" s="65"/>
      <c r="H32" s="63">
        <f>入力項目!C17</f>
        <v>0</v>
      </c>
      <c r="I32" s="65"/>
      <c r="J32" s="65"/>
      <c r="K32" s="65"/>
    </row>
    <row r="33" spans="3:11" s="14" customFormat="1" ht="18.75" customHeight="1" x14ac:dyDescent="0.2">
      <c r="C33" s="12"/>
      <c r="D33" s="65"/>
      <c r="E33" s="65"/>
      <c r="F33" s="64" t="s">
        <v>4</v>
      </c>
      <c r="G33" s="65"/>
      <c r="H33" s="63">
        <f>入力項目!C18</f>
        <v>0</v>
      </c>
      <c r="I33" s="65"/>
      <c r="J33" s="65"/>
      <c r="K33" s="65" t="s">
        <v>5</v>
      </c>
    </row>
    <row r="34" spans="3:11" ht="13" customHeight="1" x14ac:dyDescent="0.2">
      <c r="C34" s="14"/>
      <c r="D34" s="66"/>
      <c r="E34" s="40"/>
      <c r="F34" s="40"/>
      <c r="G34" s="40"/>
      <c r="H34" s="40"/>
      <c r="I34" s="40"/>
      <c r="J34" s="40"/>
      <c r="K34" s="40"/>
    </row>
    <row r="35" spans="3:11" ht="13" customHeight="1" x14ac:dyDescent="0.2">
      <c r="C35" s="14"/>
      <c r="D35" s="66"/>
      <c r="E35" s="40"/>
      <c r="F35" s="40"/>
      <c r="G35" s="40"/>
      <c r="H35" s="40"/>
      <c r="I35" s="40"/>
      <c r="J35" s="40"/>
      <c r="K35" s="40"/>
    </row>
    <row r="36" spans="3:11" s="14" customFormat="1" ht="14" x14ac:dyDescent="0.2">
      <c r="D36" s="63" t="s">
        <v>39</v>
      </c>
      <c r="E36" s="65"/>
      <c r="F36" s="65"/>
      <c r="G36" s="65"/>
      <c r="H36" s="65"/>
      <c r="I36" s="65"/>
      <c r="J36" s="65"/>
      <c r="K36" s="65"/>
    </row>
    <row r="37" spans="3:11" s="14" customFormat="1" ht="18.75" customHeight="1" x14ac:dyDescent="0.2">
      <c r="D37" s="63" t="s">
        <v>29</v>
      </c>
      <c r="E37" s="65"/>
      <c r="F37" s="64" t="s">
        <v>2</v>
      </c>
      <c r="G37" s="65"/>
      <c r="H37" s="65"/>
      <c r="I37" s="63"/>
      <c r="J37" s="65"/>
      <c r="K37" s="65"/>
    </row>
    <row r="38" spans="3:11" s="12" customFormat="1" ht="18.75" customHeight="1" x14ac:dyDescent="0.2">
      <c r="C38" s="14"/>
      <c r="D38" s="63"/>
      <c r="E38" s="63"/>
      <c r="F38" s="64" t="s">
        <v>6</v>
      </c>
      <c r="G38" s="65"/>
      <c r="H38" s="65"/>
      <c r="I38" s="65"/>
      <c r="J38" s="65"/>
      <c r="K38" s="65" t="s">
        <v>5</v>
      </c>
    </row>
    <row r="39" spans="3:11" s="14" customFormat="1" ht="13" customHeight="1" x14ac:dyDescent="0.2">
      <c r="C39" s="9"/>
      <c r="D39" s="65"/>
      <c r="E39" s="65"/>
      <c r="F39" s="65"/>
      <c r="G39" s="65"/>
      <c r="H39" s="65"/>
      <c r="I39" s="65"/>
      <c r="J39" s="65"/>
      <c r="K39" s="65"/>
    </row>
    <row r="40" spans="3:11" s="14" customFormat="1" ht="15.75" customHeight="1" thickBot="1" x14ac:dyDescent="0.25">
      <c r="C40" s="9"/>
      <c r="D40" s="10" t="s">
        <v>23</v>
      </c>
      <c r="E40" s="65"/>
      <c r="F40" s="65"/>
      <c r="G40" s="65"/>
      <c r="H40" s="65"/>
      <c r="I40" s="65"/>
      <c r="J40" s="65"/>
      <c r="K40" s="65"/>
    </row>
    <row r="41" spans="3:11" ht="15.75" customHeight="1" x14ac:dyDescent="0.2">
      <c r="D41" s="95" t="s">
        <v>7</v>
      </c>
      <c r="E41" s="96"/>
      <c r="F41" s="96" t="s">
        <v>8</v>
      </c>
      <c r="G41" s="96"/>
      <c r="H41" s="96"/>
      <c r="I41" s="96"/>
      <c r="J41" s="96"/>
      <c r="K41" s="67" t="s">
        <v>9</v>
      </c>
    </row>
    <row r="42" spans="3:11" ht="58.5" customHeight="1" thickBot="1" x14ac:dyDescent="0.25">
      <c r="D42" s="97"/>
      <c r="E42" s="98"/>
      <c r="F42" s="99"/>
      <c r="G42" s="99"/>
      <c r="H42" s="99"/>
      <c r="I42" s="99"/>
      <c r="J42" s="99"/>
      <c r="K42" s="68"/>
    </row>
    <row r="43" spans="3:11" ht="5.25" customHeight="1" x14ac:dyDescent="0.2"/>
  </sheetData>
  <mergeCells count="27">
    <mergeCell ref="B2:K2"/>
    <mergeCell ref="E9:G9"/>
    <mergeCell ref="E10:G10"/>
    <mergeCell ref="I11:K11"/>
    <mergeCell ref="D4:G4"/>
    <mergeCell ref="B16:B19"/>
    <mergeCell ref="D16:E16"/>
    <mergeCell ref="D17:E17"/>
    <mergeCell ref="D18:E18"/>
    <mergeCell ref="D19:E19"/>
    <mergeCell ref="B14:E15"/>
    <mergeCell ref="F14:G15"/>
    <mergeCell ref="I14:J14"/>
    <mergeCell ref="K14:K15"/>
    <mergeCell ref="H15:J15"/>
    <mergeCell ref="D26:E26"/>
    <mergeCell ref="F41:J41"/>
    <mergeCell ref="F42:J42"/>
    <mergeCell ref="B20:B25"/>
    <mergeCell ref="D20:E20"/>
    <mergeCell ref="D21:E21"/>
    <mergeCell ref="D23:E23"/>
    <mergeCell ref="D24:E24"/>
    <mergeCell ref="D25:E25"/>
    <mergeCell ref="D42:E42"/>
    <mergeCell ref="D41:E41"/>
    <mergeCell ref="D22:E22"/>
  </mergeCells>
  <phoneticPr fontId="9"/>
  <printOptions horizontalCentered="1"/>
  <pageMargins left="0.59055118110236227" right="0.39370078740157483" top="0.39370078740157483" bottom="0.39370078740157483" header="0.51181102362204722" footer="0.23622047244094491"/>
  <pageSetup paperSize="9" scale="7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入力項目</vt:lpstr>
      <vt:lpstr>【応急修理＋加算金】</vt:lpstr>
      <vt:lpstr>【補助金】</vt:lpstr>
      <vt:lpstr>'【応急修理＋加算金】'!Print_Area</vt:lpstr>
      <vt:lpstr>【補助金】!Print_Area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2019-11-11T01:56:42Z</cp:lastPrinted>
  <dcterms:modified xsi:type="dcterms:W3CDTF">2020-03-13T08:21:57Z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