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24226"/>
  <xr:revisionPtr revIDLastSave="0" documentId="13_ncr:1_{2A39DD7E-88FD-4C5C-B752-6374182A6CE8}" xr6:coauthVersionLast="47" xr6:coauthVersionMax="47" xr10:uidLastSave="{00000000-0000-0000-0000-000000000000}"/>
  <bookViews>
    <workbookView xWindow="-120" yWindow="-120" windowWidth="29040" windowHeight="15720" tabRatio="568" xr2:uid="{00000000-000D-0000-FFFF-FFFF00000000}"/>
  </bookViews>
  <sheets>
    <sheet name="20-21" sheetId="52" r:id="rId1"/>
  </sheets>
  <definedNames>
    <definedName name="_xlnm.Print_Area" localSheetId="0">'20-21'!$A$1:$Q$29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52" l="1"/>
  <c r="L6" i="52"/>
  <c r="K6" i="52"/>
  <c r="J6" i="52"/>
  <c r="I6" i="52"/>
  <c r="P5" i="52"/>
  <c r="N5" i="52"/>
  <c r="G5" i="52"/>
  <c r="E5" i="52"/>
  <c r="B5" i="52"/>
  <c r="G4" i="52"/>
  <c r="B4" i="52" s="1"/>
  <c r="J15" i="52" l="1"/>
  <c r="J22" i="52" s="1"/>
  <c r="D23" i="52"/>
  <c r="Q15" i="52"/>
  <c r="Q22" i="52" s="1"/>
  <c r="D27" i="52"/>
  <c r="D25" i="52"/>
  <c r="D21" i="52"/>
  <c r="D19" i="52"/>
  <c r="O15" i="52"/>
  <c r="O22" i="52" s="1"/>
  <c r="M15" i="52"/>
  <c r="M24" i="52" s="1"/>
  <c r="K15" i="52"/>
  <c r="K26" i="52" s="1"/>
  <c r="H15" i="52"/>
  <c r="H22" i="52" s="1"/>
  <c r="F15" i="52"/>
  <c r="F26" i="52" s="1"/>
  <c r="H20" i="52"/>
  <c r="J20" i="52" l="1"/>
  <c r="M22" i="52"/>
  <c r="J28" i="52"/>
  <c r="M20" i="52"/>
  <c r="Q26" i="52"/>
  <c r="O24" i="52"/>
  <c r="F22" i="52"/>
  <c r="F20" i="52"/>
  <c r="Q20" i="52"/>
  <c r="O20" i="52"/>
  <c r="O28" i="52"/>
  <c r="F24" i="52"/>
  <c r="D15" i="52"/>
  <c r="D26" i="52" s="1"/>
  <c r="K20" i="52"/>
  <c r="O26" i="52"/>
  <c r="Q28" i="52"/>
  <c r="K28" i="52"/>
  <c r="M26" i="52"/>
  <c r="K24" i="52"/>
  <c r="F28" i="52"/>
  <c r="K22" i="52"/>
  <c r="M28" i="52"/>
  <c r="M17" i="52" l="1"/>
  <c r="K17" i="52"/>
  <c r="Q17" i="52"/>
  <c r="O17" i="52"/>
  <c r="D28" i="52"/>
  <c r="J17" i="52"/>
  <c r="H17" i="52"/>
  <c r="D24" i="52"/>
  <c r="D22" i="52"/>
  <c r="F17" i="52"/>
  <c r="D20" i="52"/>
  <c r="D17" i="52" l="1"/>
</calcChain>
</file>

<file path=xl/sharedStrings.xml><?xml version="1.0" encoding="utf-8"?>
<sst xmlns="http://schemas.openxmlformats.org/spreadsheetml/2006/main" count="78" uniqueCount="38">
  <si>
    <t>合計</t>
    <rPh sb="0" eb="2">
      <t>ゴウケイ</t>
    </rPh>
    <phoneticPr fontId="1"/>
  </si>
  <si>
    <t>計</t>
    <rPh sb="0" eb="1">
      <t>ケイ</t>
    </rPh>
    <phoneticPr fontId="1"/>
  </si>
  <si>
    <t>区分</t>
    <rPh sb="0" eb="2">
      <t>クブン</t>
    </rPh>
    <phoneticPr fontId="1"/>
  </si>
  <si>
    <t>千円</t>
    <rPh sb="0" eb="2">
      <t>センエン</t>
    </rPh>
    <phoneticPr fontId="1"/>
  </si>
  <si>
    <t>教育総務費</t>
    <rPh sb="0" eb="2">
      <t>キョウイク</t>
    </rPh>
    <rPh sb="2" eb="5">
      <t>ソウムヒ</t>
    </rPh>
    <phoneticPr fontId="1"/>
  </si>
  <si>
    <t>学　　　　校　　　　教　　　　育　　　　費</t>
    <rPh sb="0" eb="1">
      <t>ガク</t>
    </rPh>
    <rPh sb="5" eb="6">
      <t>コウ</t>
    </rPh>
    <rPh sb="10" eb="11">
      <t>キョウ</t>
    </rPh>
    <rPh sb="15" eb="16">
      <t>イク</t>
    </rPh>
    <rPh sb="20" eb="21">
      <t>ヒ</t>
    </rPh>
    <phoneticPr fontId="1"/>
  </si>
  <si>
    <t>社会教育費</t>
    <rPh sb="0" eb="2">
      <t>シャカイ</t>
    </rPh>
    <rPh sb="2" eb="5">
      <t>キョウイクヒ</t>
    </rPh>
    <phoneticPr fontId="1"/>
  </si>
  <si>
    <t>保健体育費</t>
    <rPh sb="0" eb="2">
      <t>ホケン</t>
    </rPh>
    <rPh sb="2" eb="4">
      <t>タイイク</t>
    </rPh>
    <rPh sb="4" eb="5">
      <t>ヒ</t>
    </rPh>
    <phoneticPr fontId="1"/>
  </si>
  <si>
    <t>小学校費</t>
    <rPh sb="0" eb="3">
      <t>ショウガッコウ</t>
    </rPh>
    <rPh sb="3" eb="4">
      <t>ヒ</t>
    </rPh>
    <phoneticPr fontId="1"/>
  </si>
  <si>
    <t>中学校費</t>
    <rPh sb="0" eb="3">
      <t>チュウガッコウ</t>
    </rPh>
    <rPh sb="3" eb="4">
      <t>ヒ</t>
    </rPh>
    <phoneticPr fontId="1"/>
  </si>
  <si>
    <t>高等学校費</t>
    <rPh sb="0" eb="2">
      <t>コウトウ</t>
    </rPh>
    <rPh sb="2" eb="4">
      <t>ガッコウ</t>
    </rPh>
    <rPh sb="4" eb="5">
      <t>ヒ</t>
    </rPh>
    <phoneticPr fontId="1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</si>
  <si>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1"/>
  </si>
  <si>
    <t>区　　　　　分</t>
    <rPh sb="0" eb="1">
      <t>ク</t>
    </rPh>
    <rPh sb="6" eb="7">
      <t>ブン</t>
    </rPh>
    <phoneticPr fontId="1"/>
  </si>
  <si>
    <t>教　育　費</t>
    <rPh sb="0" eb="1">
      <t>キョウ</t>
    </rPh>
    <rPh sb="2" eb="3">
      <t>イク</t>
    </rPh>
    <rPh sb="4" eb="5">
      <t>ヒ</t>
    </rPh>
    <phoneticPr fontId="1"/>
  </si>
  <si>
    <t>構　　　 成　　　 比</t>
    <rPh sb="0" eb="1">
      <t>カマエ</t>
    </rPh>
    <rPh sb="5" eb="6">
      <t>シゲル</t>
    </rPh>
    <rPh sb="10" eb="11">
      <t>ヒ</t>
    </rPh>
    <phoneticPr fontId="1"/>
  </si>
  <si>
    <t>人件費</t>
    <rPh sb="0" eb="3">
      <t>ジンケンヒ</t>
    </rPh>
    <phoneticPr fontId="1"/>
  </si>
  <si>
    <t>予算額</t>
    <rPh sb="0" eb="3">
      <t>ヨサンガク</t>
    </rPh>
    <phoneticPr fontId="1"/>
  </si>
  <si>
    <t>比　率</t>
    <rPh sb="0" eb="1">
      <t>ヒ</t>
    </rPh>
    <rPh sb="2" eb="3">
      <t>リツ</t>
    </rPh>
    <phoneticPr fontId="1"/>
  </si>
  <si>
    <t>物件費</t>
    <rPh sb="0" eb="3">
      <t>ブッケンヒ</t>
    </rPh>
    <phoneticPr fontId="1"/>
  </si>
  <si>
    <t>維持補修費</t>
    <rPh sb="0" eb="2">
      <t>イジ</t>
    </rPh>
    <rPh sb="2" eb="4">
      <t>ホシュウ</t>
    </rPh>
    <rPh sb="4" eb="5">
      <t>ヒ</t>
    </rPh>
    <phoneticPr fontId="1"/>
  </si>
  <si>
    <t>投資的経費</t>
    <rPh sb="0" eb="3">
      <t>トウシテキ</t>
    </rPh>
    <rPh sb="3" eb="5">
      <t>ケイヒ</t>
    </rPh>
    <phoneticPr fontId="1"/>
  </si>
  <si>
    <t>その他の経費</t>
    <rPh sb="2" eb="3">
      <t>タ</t>
    </rPh>
    <rPh sb="4" eb="6">
      <t>ケイヒ</t>
    </rPh>
    <phoneticPr fontId="1"/>
  </si>
  <si>
    <t>（2） 県民１人当たり及び児童・生徒１人当たり教育予算</t>
    <rPh sb="4" eb="6">
      <t>ケンミン</t>
    </rPh>
    <rPh sb="7" eb="8">
      <t>ニン</t>
    </rPh>
    <rPh sb="8" eb="9">
      <t>ア</t>
    </rPh>
    <rPh sb="11" eb="12">
      <t>オヨ</t>
    </rPh>
    <rPh sb="13" eb="15">
      <t>ジドウ</t>
    </rPh>
    <rPh sb="16" eb="18">
      <t>セイト</t>
    </rPh>
    <rPh sb="19" eb="20">
      <t>ニン</t>
    </rPh>
    <rPh sb="20" eb="21">
      <t>ア</t>
    </rPh>
    <rPh sb="23" eb="25">
      <t>キョウイク</t>
    </rPh>
    <rPh sb="25" eb="27">
      <t>ヨサン</t>
    </rPh>
    <phoneticPr fontId="1"/>
  </si>
  <si>
    <t>（3） 項別・性質別予算</t>
    <rPh sb="4" eb="5">
      <t>コウ</t>
    </rPh>
    <rPh sb="5" eb="6">
      <t>ベツ</t>
    </rPh>
    <rPh sb="7" eb="9">
      <t>セイシツ</t>
    </rPh>
    <rPh sb="9" eb="10">
      <t>ベツ</t>
    </rPh>
    <rPh sb="10" eb="12">
      <t>ヨサン</t>
    </rPh>
    <phoneticPr fontId="1"/>
  </si>
  <si>
    <t>県民１人当たりの額        （円）</t>
    <rPh sb="0" eb="2">
      <t>ケンミン</t>
    </rPh>
    <rPh sb="3" eb="4">
      <t>ニン</t>
    </rPh>
    <rPh sb="4" eb="5">
      <t>ア</t>
    </rPh>
    <rPh sb="8" eb="9">
      <t>ガク</t>
    </rPh>
    <rPh sb="18" eb="19">
      <t>エン</t>
    </rPh>
    <phoneticPr fontId="1"/>
  </si>
  <si>
    <t>-</t>
    <phoneticPr fontId="1"/>
  </si>
  <si>
    <t>相当分に分けて計上。</t>
    <rPh sb="0" eb="3">
      <t>ソウトウブン</t>
    </rPh>
    <rPh sb="4" eb="5">
      <t>ワ</t>
    </rPh>
    <rPh sb="7" eb="9">
      <t>ケイジョウ</t>
    </rPh>
    <phoneticPr fontId="1"/>
  </si>
  <si>
    <t>　注・義務教育学校にかかる費用については、小学校相当分・中学校</t>
    <rPh sb="1" eb="2">
      <t>チュウ</t>
    </rPh>
    <rPh sb="3" eb="5">
      <t>ギム</t>
    </rPh>
    <rPh sb="5" eb="7">
      <t>キョウイク</t>
    </rPh>
    <rPh sb="7" eb="9">
      <t>ガッコウ</t>
    </rPh>
    <rPh sb="13" eb="15">
      <t>ヒヨウ</t>
    </rPh>
    <rPh sb="21" eb="24">
      <t>ショウガッコウ</t>
    </rPh>
    <rPh sb="24" eb="27">
      <t>ソウトウブン</t>
    </rPh>
    <rPh sb="28" eb="31">
      <t>チュウガッコウ</t>
    </rPh>
    <phoneticPr fontId="1"/>
  </si>
  <si>
    <t>　　　公立学校、高等学校は県立学校、特別支援学校は公立学校。）</t>
    <rPh sb="13" eb="15">
      <t>ケンリツ</t>
    </rPh>
    <rPh sb="15" eb="17">
      <t>ガッコウ</t>
    </rPh>
    <rPh sb="18" eb="20">
      <t>トクベツ</t>
    </rPh>
    <rPh sb="20" eb="22">
      <t>シエン</t>
    </rPh>
    <rPh sb="25" eb="27">
      <t>コウリツ</t>
    </rPh>
    <rPh sb="27" eb="29">
      <t>ガッコウ</t>
    </rPh>
    <phoneticPr fontId="1"/>
  </si>
  <si>
    <t>※端数の関係から各項目の比率の合計が100%にならない箇所がある。</t>
    <phoneticPr fontId="1"/>
  </si>
  <si>
    <t>-</t>
    <phoneticPr fontId="1"/>
  </si>
  <si>
    <t>児童・生徒１人当たりの額  （円）</t>
  </si>
  <si>
    <t>-</t>
  </si>
  <si>
    <t>令和6年度当初予算額（千円）</t>
    <rPh sb="0" eb="2">
      <t>レイワ</t>
    </rPh>
    <rPh sb="3" eb="4">
      <t>ネン</t>
    </rPh>
    <rPh sb="4" eb="5">
      <t>ド</t>
    </rPh>
    <rPh sb="5" eb="7">
      <t>トウショ</t>
    </rPh>
    <rPh sb="7" eb="10">
      <t>ヨサンガク</t>
    </rPh>
    <rPh sb="11" eb="13">
      <t>センエン</t>
    </rPh>
    <phoneticPr fontId="1"/>
  </si>
  <si>
    <t>　　・県民１人当たりの額はR6.5.1現在の人口総数で､児童･生徒１人</t>
    <rPh sb="3" eb="5">
      <t>ケンミン</t>
    </rPh>
    <rPh sb="6" eb="7">
      <t>ニン</t>
    </rPh>
    <rPh sb="7" eb="8">
      <t>ア</t>
    </rPh>
    <rPh sb="11" eb="12">
      <t>ガク</t>
    </rPh>
    <rPh sb="19" eb="21">
      <t>ゲンザイ</t>
    </rPh>
    <rPh sb="22" eb="24">
      <t>ジンコウ</t>
    </rPh>
    <rPh sb="24" eb="26">
      <t>ソウスウ</t>
    </rPh>
    <rPh sb="28" eb="30">
      <t>ジドウ</t>
    </rPh>
    <rPh sb="31" eb="33">
      <t>セイト</t>
    </rPh>
    <rPh sb="34" eb="35">
      <t>リ</t>
    </rPh>
    <phoneticPr fontId="1"/>
  </si>
  <si>
    <t>当たりの額は、R6.5.1現在の児童生徒数（小・中・義務教育学校は</t>
    <rPh sb="26" eb="28">
      <t>ギム</t>
    </rPh>
    <rPh sb="28" eb="30">
      <t>キョウイク</t>
    </rPh>
    <phoneticPr fontId="1"/>
  </si>
  <si>
    <t>で、令和6年度当初予算額をそれぞれ除したものである。</t>
    <rPh sb="2" eb="4">
      <t>レイワ</t>
    </rPh>
    <rPh sb="5" eb="7">
      <t>ネンド</t>
    </rPh>
    <rPh sb="7" eb="9">
      <t>トウショ</t>
    </rPh>
    <rPh sb="9" eb="11">
      <t>ヨサン</t>
    </rPh>
    <phoneticPr fontId="1"/>
  </si>
  <si>
    <t>令和6年度当初予算額</t>
    <rPh sb="0" eb="2">
      <t>レイワ</t>
    </rPh>
    <rPh sb="3" eb="4">
      <t>ネン</t>
    </rPh>
    <rPh sb="4" eb="5">
      <t>ド</t>
    </rPh>
    <rPh sb="5" eb="7">
      <t>トウショ</t>
    </rPh>
    <rPh sb="7" eb="9">
      <t>ヨサン</t>
    </rPh>
    <rPh sb="9" eb="10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</si>
</sst>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3" fontId="4" fillId="2" borderId="12" xfId="0" applyNumberFormat="1" applyFont="1" applyFill="1" applyBorder="1">
      <alignment vertical="center"/>
    </xf>
    <xf numFmtId="3" fontId="4" fillId="2" borderId="13" xfId="0" applyNumberFormat="1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10" fontId="4" fillId="2" borderId="2" xfId="0" applyNumberFormat="1" applyFont="1" applyFill="1" applyBorder="1">
      <alignment vertical="center"/>
    </xf>
    <xf numFmtId="10" fontId="4" fillId="2" borderId="16" xfId="0" applyNumberFormat="1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4" fontId="4" fillId="2" borderId="2" xfId="0" applyNumberFormat="1" applyFont="1" applyFill="1" applyBorder="1">
      <alignment vertical="center"/>
    </xf>
    <xf numFmtId="4" fontId="4" fillId="2" borderId="1" xfId="0" applyNumberFormat="1" applyFont="1" applyFill="1" applyBorder="1">
      <alignment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3" fontId="4" fillId="2" borderId="2" xfId="0" applyNumberFormat="1" applyFont="1" applyFill="1" applyBorder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20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3" fontId="4" fillId="2" borderId="13" xfId="0" applyNumberFormat="1" applyFont="1" applyFill="1" applyBorder="1">
      <alignment vertical="center"/>
    </xf>
    <xf numFmtId="3" fontId="4" fillId="2" borderId="12" xfId="0" applyNumberFormat="1" applyFont="1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10" fontId="4" fillId="2" borderId="1" xfId="0" applyNumberFormat="1" applyFont="1" applyFill="1" applyBorder="1">
      <alignment vertical="center"/>
    </xf>
    <xf numFmtId="10" fontId="4" fillId="2" borderId="2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6" xfId="0" applyFont="1" applyFill="1" applyBorder="1" applyAlignment="1">
      <alignment horizontal="center" vertical="center"/>
    </xf>
    <xf numFmtId="3" fontId="4" fillId="2" borderId="1" xfId="0" applyNumberFormat="1" applyFont="1" applyFill="1" applyBorder="1">
      <alignment vertical="center"/>
    </xf>
    <xf numFmtId="3" fontId="4" fillId="2" borderId="2" xfId="0" applyNumberFormat="1" applyFont="1" applyFill="1" applyBorder="1">
      <alignment vertical="center"/>
    </xf>
    <xf numFmtId="9" fontId="4" fillId="2" borderId="1" xfId="0" applyNumberFormat="1" applyFont="1" applyFill="1" applyBorder="1">
      <alignment vertical="center"/>
    </xf>
    <xf numFmtId="9" fontId="4" fillId="2" borderId="2" xfId="0" applyNumberFormat="1" applyFont="1" applyFill="1" applyBorder="1">
      <alignment vertical="center"/>
    </xf>
    <xf numFmtId="4" fontId="4" fillId="2" borderId="6" xfId="0" applyNumberFormat="1" applyFont="1" applyFill="1" applyBorder="1" applyAlignment="1">
      <alignment horizontal="right" vertical="center"/>
    </xf>
    <xf numFmtId="4" fontId="4" fillId="2" borderId="7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176" fontId="4" fillId="2" borderId="6" xfId="0" applyNumberFormat="1" applyFont="1" applyFill="1" applyBorder="1">
      <alignment vertical="center"/>
    </xf>
    <xf numFmtId="176" fontId="4" fillId="2" borderId="7" xfId="0" applyNumberFormat="1" applyFont="1" applyFill="1" applyBorder="1">
      <alignment vertical="center"/>
    </xf>
    <xf numFmtId="4" fontId="4" fillId="2" borderId="16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>
      <alignment vertical="center"/>
    </xf>
    <xf numFmtId="4" fontId="4" fillId="2" borderId="2" xfId="0" applyNumberFormat="1" applyFont="1" applyFill="1" applyBorder="1">
      <alignment vertical="center"/>
    </xf>
    <xf numFmtId="4" fontId="4" fillId="2" borderId="20" xfId="0" applyNumberFormat="1" applyFont="1" applyFill="1" applyBorder="1" applyAlignment="1">
      <alignment horizontal="right" vertical="center"/>
    </xf>
    <xf numFmtId="4" fontId="4" fillId="2" borderId="16" xfId="0" applyNumberFormat="1" applyFont="1" applyFill="1" applyBorder="1">
      <alignment vertical="center"/>
    </xf>
    <xf numFmtId="0" fontId="5" fillId="2" borderId="18" xfId="0" applyFont="1" applyFill="1" applyBorder="1" applyAlignment="1">
      <alignment horizontal="right" vertical="center"/>
    </xf>
    <xf numFmtId="3" fontId="4" fillId="2" borderId="0" xfId="0" applyNumberFormat="1" applyFont="1" applyFill="1">
      <alignment vertical="center"/>
    </xf>
    <xf numFmtId="10" fontId="4" fillId="2" borderId="16" xfId="0" applyNumberFormat="1" applyFont="1" applyFill="1" applyBorder="1">
      <alignment vertical="center"/>
    </xf>
    <xf numFmtId="4" fontId="4" fillId="2" borderId="6" xfId="0" applyNumberFormat="1" applyFont="1" applyFill="1" applyBorder="1">
      <alignment vertical="center"/>
    </xf>
    <xf numFmtId="4" fontId="4" fillId="2" borderId="7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3" fontId="4" fillId="2" borderId="16" xfId="0" applyNumberFormat="1" applyFont="1" applyFill="1" applyBorder="1">
      <alignment vertical="center"/>
    </xf>
    <xf numFmtId="3" fontId="4" fillId="2" borderId="4" xfId="0" applyNumberFormat="1" applyFont="1" applyFill="1" applyBorder="1">
      <alignment vertical="center"/>
    </xf>
    <xf numFmtId="3" fontId="4" fillId="0" borderId="1" xfId="0" applyNumberFormat="1" applyFont="1" applyBorder="1">
      <alignment vertical="center"/>
    </xf>
    <xf numFmtId="3" fontId="4" fillId="0" borderId="16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3" fontId="4" fillId="3" borderId="6" xfId="0" applyNumberFormat="1" applyFont="1" applyFill="1" applyBorder="1" applyAlignment="1">
      <alignment horizontal="right" vertical="center"/>
    </xf>
    <xf numFmtId="3" fontId="4" fillId="3" borderId="7" xfId="0" applyNumberFormat="1" applyFont="1" applyFill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17" xfId="0" applyNumberFormat="1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Q52"/>
  <sheetViews>
    <sheetView tabSelected="1" view="pageBreakPreview" zoomScale="150" zoomScaleNormal="150" zoomScaleSheetLayoutView="115" workbookViewId="0"/>
  </sheetViews>
  <sheetFormatPr defaultColWidth="9" defaultRowHeight="13.5" x14ac:dyDescent="0.15"/>
  <cols>
    <col min="1" max="1" width="11.625" style="101" customWidth="1"/>
    <col min="2" max="2" width="1" style="101" customWidth="1"/>
    <col min="3" max="3" width="5.25" style="101" customWidth="1"/>
    <col min="4" max="4" width="3.5" style="101" customWidth="1"/>
    <col min="5" max="5" width="6" style="101" customWidth="1"/>
    <col min="6" max="6" width="2.375" style="101" customWidth="1"/>
    <col min="7" max="7" width="7.5" style="101" customWidth="1"/>
    <col min="8" max="8" width="1.375" style="101" customWidth="1"/>
    <col min="9" max="9" width="8.875" style="101" customWidth="1"/>
    <col min="10" max="11" width="8.75" style="101" customWidth="1"/>
    <col min="12" max="12" width="0.75" style="101" customWidth="1"/>
    <col min="13" max="13" width="8.75" style="101" customWidth="1"/>
    <col min="14" max="14" width="1.5" style="101" customWidth="1"/>
    <col min="15" max="15" width="7.5" style="101" customWidth="1"/>
    <col min="16" max="16" width="1.125" style="101" customWidth="1"/>
    <col min="17" max="17" width="8.75" style="101" customWidth="1"/>
    <col min="18" max="16384" width="9" style="101"/>
  </cols>
  <sheetData>
    <row r="1" spans="1:17" ht="15" customHeight="1" x14ac:dyDescent="0.1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15">
      <c r="A2" s="38" t="s">
        <v>2</v>
      </c>
      <c r="B2" s="40" t="s">
        <v>0</v>
      </c>
      <c r="C2" s="41"/>
      <c r="D2" s="38"/>
      <c r="E2" s="40" t="s">
        <v>4</v>
      </c>
      <c r="F2" s="38"/>
      <c r="G2" s="44" t="s">
        <v>5</v>
      </c>
      <c r="H2" s="51"/>
      <c r="I2" s="51"/>
      <c r="J2" s="51"/>
      <c r="K2" s="51"/>
      <c r="L2" s="51"/>
      <c r="M2" s="45"/>
      <c r="N2" s="40" t="s">
        <v>6</v>
      </c>
      <c r="O2" s="38"/>
      <c r="P2" s="40" t="s">
        <v>7</v>
      </c>
      <c r="Q2" s="41"/>
    </row>
    <row r="3" spans="1:17" x14ac:dyDescent="0.15">
      <c r="A3" s="39"/>
      <c r="B3" s="42"/>
      <c r="C3" s="43"/>
      <c r="D3" s="39"/>
      <c r="E3" s="42"/>
      <c r="F3" s="39"/>
      <c r="G3" s="54" t="s">
        <v>1</v>
      </c>
      <c r="H3" s="55"/>
      <c r="I3" s="3" t="s">
        <v>8</v>
      </c>
      <c r="J3" s="4" t="s">
        <v>9</v>
      </c>
      <c r="K3" s="5" t="s">
        <v>10</v>
      </c>
      <c r="L3" s="56" t="s">
        <v>11</v>
      </c>
      <c r="M3" s="57"/>
      <c r="N3" s="42"/>
      <c r="O3" s="39"/>
      <c r="P3" s="42"/>
      <c r="Q3" s="43"/>
    </row>
    <row r="4" spans="1:17" ht="24" customHeight="1" x14ac:dyDescent="0.15">
      <c r="A4" s="6" t="s">
        <v>33</v>
      </c>
      <c r="B4" s="79">
        <f>E4+G4+N4+P4</f>
        <v>379030988</v>
      </c>
      <c r="C4" s="102"/>
      <c r="D4" s="80"/>
      <c r="E4" s="79">
        <v>48868142</v>
      </c>
      <c r="F4" s="80"/>
      <c r="G4" s="79">
        <f>SUM(I4:M4)</f>
        <v>324876647</v>
      </c>
      <c r="H4" s="80"/>
      <c r="I4" s="7">
        <v>126586651</v>
      </c>
      <c r="J4" s="37">
        <v>72666523</v>
      </c>
      <c r="K4" s="103">
        <v>85506568</v>
      </c>
      <c r="L4" s="79">
        <v>40116905</v>
      </c>
      <c r="M4" s="80"/>
      <c r="N4" s="79">
        <v>2744416</v>
      </c>
      <c r="O4" s="80"/>
      <c r="P4" s="79">
        <v>2541783</v>
      </c>
      <c r="Q4" s="102"/>
    </row>
    <row r="5" spans="1:17" ht="24" customHeight="1" x14ac:dyDescent="0.15">
      <c r="A5" s="6" t="s">
        <v>24</v>
      </c>
      <c r="B5" s="104">
        <f>B4*1000/6278690</f>
        <v>60367.845521916199</v>
      </c>
      <c r="C5" s="105"/>
      <c r="D5" s="106"/>
      <c r="E5" s="104">
        <f>E4*1000/6278690</f>
        <v>7783.174834240901</v>
      </c>
      <c r="F5" s="106"/>
      <c r="G5" s="104">
        <f>G4*1000/6278690</f>
        <v>51742.743629642486</v>
      </c>
      <c r="H5" s="106"/>
      <c r="I5" s="8" t="s">
        <v>25</v>
      </c>
      <c r="J5" s="9" t="s">
        <v>25</v>
      </c>
      <c r="K5" s="10" t="s">
        <v>25</v>
      </c>
      <c r="L5" s="46" t="s">
        <v>25</v>
      </c>
      <c r="M5" s="47"/>
      <c r="N5" s="104">
        <f>N4*1000/6278690</f>
        <v>437.10009572060414</v>
      </c>
      <c r="O5" s="106"/>
      <c r="P5" s="104">
        <f>P4*1000/6278690</f>
        <v>404.82696231220206</v>
      </c>
      <c r="Q5" s="105"/>
    </row>
    <row r="6" spans="1:17" ht="24" customHeight="1" x14ac:dyDescent="0.15">
      <c r="A6" s="11" t="s">
        <v>31</v>
      </c>
      <c r="B6" s="48" t="s">
        <v>32</v>
      </c>
      <c r="C6" s="49"/>
      <c r="D6" s="50"/>
      <c r="E6" s="48" t="s">
        <v>32</v>
      </c>
      <c r="F6" s="50"/>
      <c r="G6" s="48" t="s">
        <v>32</v>
      </c>
      <c r="H6" s="50"/>
      <c r="I6" s="107">
        <f>I4*1000/(291609+1105)</f>
        <v>432458.47824156005</v>
      </c>
      <c r="J6" s="108">
        <f>J4*1000/(142707+692)</f>
        <v>506743.58259123145</v>
      </c>
      <c r="K6" s="109">
        <f>K4*1000/(78866+2515+1322)</f>
        <v>1033899.2297740106</v>
      </c>
      <c r="L6" s="110">
        <f>L4*1000/7359</f>
        <v>5451407.1205326812</v>
      </c>
      <c r="M6" s="110" t="e">
        <f>ROUND(M4*1000/V6,0)</f>
        <v>#DIV/0!</v>
      </c>
      <c r="N6" s="48" t="s">
        <v>32</v>
      </c>
      <c r="O6" s="50"/>
      <c r="P6" s="48" t="s">
        <v>32</v>
      </c>
      <c r="Q6" s="49"/>
    </row>
    <row r="7" spans="1:17" ht="10.5" customHeight="1" x14ac:dyDescent="0.15">
      <c r="A7" s="112" t="s">
        <v>27</v>
      </c>
      <c r="B7" s="112"/>
      <c r="C7" s="112"/>
      <c r="D7" s="112"/>
      <c r="E7" s="112"/>
      <c r="F7" s="112"/>
      <c r="G7" s="112"/>
      <c r="H7" s="112"/>
      <c r="I7" s="112"/>
      <c r="J7" s="112" t="s">
        <v>26</v>
      </c>
      <c r="K7" s="112"/>
      <c r="L7" s="112"/>
      <c r="M7" s="112"/>
      <c r="N7" s="112"/>
      <c r="O7" s="12"/>
      <c r="P7" s="12"/>
      <c r="Q7" s="12"/>
    </row>
    <row r="8" spans="1:17" ht="10.5" customHeight="1" x14ac:dyDescent="0.15">
      <c r="A8" s="112" t="s">
        <v>34</v>
      </c>
      <c r="B8" s="112"/>
      <c r="C8" s="112"/>
      <c r="D8" s="112"/>
      <c r="E8" s="112"/>
      <c r="F8" s="112"/>
      <c r="G8" s="112"/>
      <c r="H8" s="112"/>
      <c r="I8" s="112"/>
      <c r="J8" s="112" t="s">
        <v>35</v>
      </c>
      <c r="K8" s="112"/>
      <c r="L8" s="112"/>
      <c r="M8" s="112"/>
      <c r="N8" s="112"/>
      <c r="O8" s="12"/>
      <c r="P8" s="12"/>
      <c r="Q8" s="12"/>
    </row>
    <row r="9" spans="1:17" ht="10.5" customHeight="1" x14ac:dyDescent="0.15">
      <c r="A9" s="112" t="s">
        <v>28</v>
      </c>
      <c r="B9" s="112"/>
      <c r="C9" s="112"/>
      <c r="D9" s="112"/>
      <c r="E9" s="112"/>
      <c r="F9" s="112"/>
      <c r="G9" s="112"/>
      <c r="H9" s="112"/>
      <c r="I9" s="112"/>
      <c r="J9" s="112" t="s">
        <v>36</v>
      </c>
      <c r="K9" s="112"/>
      <c r="L9" s="112"/>
      <c r="M9" s="112"/>
      <c r="N9" s="112"/>
      <c r="O9" s="12"/>
      <c r="P9" s="12"/>
      <c r="Q9" s="12"/>
    </row>
    <row r="10" spans="1:17" x14ac:dyDescent="0.1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2"/>
      <c r="P10" s="12"/>
      <c r="Q10" s="12"/>
    </row>
    <row r="11" spans="1:17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ht="15" customHeight="1" x14ac:dyDescent="0.15">
      <c r="A12" s="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x14ac:dyDescent="0.15">
      <c r="A13" s="51" t="s">
        <v>12</v>
      </c>
      <c r="B13" s="51"/>
      <c r="C13" s="45"/>
      <c r="D13" s="44" t="s">
        <v>13</v>
      </c>
      <c r="E13" s="45"/>
      <c r="F13" s="44" t="s">
        <v>4</v>
      </c>
      <c r="G13" s="45"/>
      <c r="H13" s="44" t="s">
        <v>8</v>
      </c>
      <c r="I13" s="51"/>
      <c r="J13" s="13" t="s">
        <v>9</v>
      </c>
      <c r="K13" s="44" t="s">
        <v>10</v>
      </c>
      <c r="L13" s="45"/>
      <c r="M13" s="52" t="s">
        <v>11</v>
      </c>
      <c r="N13" s="53"/>
      <c r="O13" s="44" t="s">
        <v>6</v>
      </c>
      <c r="P13" s="45"/>
      <c r="Q13" s="14" t="s">
        <v>7</v>
      </c>
    </row>
    <row r="14" spans="1:17" ht="6.95" customHeight="1" x14ac:dyDescent="0.15">
      <c r="A14" s="62" t="s">
        <v>37</v>
      </c>
      <c r="B14" s="62"/>
      <c r="C14" s="63"/>
      <c r="D14" s="58" t="s">
        <v>3</v>
      </c>
      <c r="E14" s="59"/>
      <c r="F14" s="58" t="s">
        <v>3</v>
      </c>
      <c r="G14" s="59"/>
      <c r="H14" s="58" t="s">
        <v>3</v>
      </c>
      <c r="I14" s="96"/>
      <c r="J14" s="15" t="s">
        <v>3</v>
      </c>
      <c r="K14" s="58" t="s">
        <v>3</v>
      </c>
      <c r="L14" s="59"/>
      <c r="M14" s="58" t="s">
        <v>3</v>
      </c>
      <c r="N14" s="59"/>
      <c r="O14" s="58" t="s">
        <v>3</v>
      </c>
      <c r="P14" s="59"/>
      <c r="Q14" s="16" t="s">
        <v>3</v>
      </c>
    </row>
    <row r="15" spans="1:17" ht="9" customHeight="1" x14ac:dyDescent="0.15">
      <c r="A15" s="64"/>
      <c r="B15" s="64"/>
      <c r="C15" s="65"/>
      <c r="D15" s="60">
        <f>D19+D21+D23+D25+D27</f>
        <v>379030988</v>
      </c>
      <c r="E15" s="61"/>
      <c r="F15" s="60">
        <f>F19+F21+F23+F25+F27</f>
        <v>48868142</v>
      </c>
      <c r="G15" s="61"/>
      <c r="H15" s="60">
        <f>H19+H21</f>
        <v>126586651</v>
      </c>
      <c r="I15" s="97"/>
      <c r="J15" s="17">
        <f>J19+J21+J27</f>
        <v>72666523</v>
      </c>
      <c r="K15" s="60">
        <f>K19+K21+K23+K25+K27</f>
        <v>85506568</v>
      </c>
      <c r="L15" s="61"/>
      <c r="M15" s="60">
        <f>M19+M21+M23+M25+M27</f>
        <v>40116905</v>
      </c>
      <c r="N15" s="61"/>
      <c r="O15" s="60">
        <f>O19+O21+O23+O25+O27</f>
        <v>2744416</v>
      </c>
      <c r="P15" s="61"/>
      <c r="Q15" s="18">
        <f>Q19+Q21+Q25+Q27</f>
        <v>2541783</v>
      </c>
    </row>
    <row r="16" spans="1:17" ht="4.5" customHeight="1" x14ac:dyDescent="0.15">
      <c r="A16" s="43"/>
      <c r="B16" s="43"/>
      <c r="C16" s="39"/>
      <c r="D16" s="42"/>
      <c r="E16" s="39"/>
      <c r="F16" s="42"/>
      <c r="G16" s="39"/>
      <c r="H16" s="42"/>
      <c r="I16" s="43"/>
      <c r="J16" s="19"/>
      <c r="K16" s="42"/>
      <c r="L16" s="39"/>
      <c r="M16" s="42"/>
      <c r="N16" s="39"/>
      <c r="O16" s="42"/>
      <c r="P16" s="39"/>
      <c r="Q16" s="20"/>
    </row>
    <row r="17" spans="1:17" x14ac:dyDescent="0.15">
      <c r="A17" s="78" t="s">
        <v>14</v>
      </c>
      <c r="B17" s="78"/>
      <c r="C17" s="55"/>
      <c r="D17" s="81">
        <f>SUM(F17:Q17)</f>
        <v>1</v>
      </c>
      <c r="E17" s="82"/>
      <c r="F17" s="70">
        <f>F15/$D$15</f>
        <v>0.1289291470807131</v>
      </c>
      <c r="G17" s="71"/>
      <c r="H17" s="70">
        <f>H15/$D$15</f>
        <v>0.33397441108429898</v>
      </c>
      <c r="I17" s="98"/>
      <c r="J17" s="21">
        <f>J15/$D$15</f>
        <v>0.19171657542680917</v>
      </c>
      <c r="K17" s="70">
        <f>K15/D15</f>
        <v>0.22559255234297623</v>
      </c>
      <c r="L17" s="71"/>
      <c r="M17" s="70">
        <f>M15/$D$15</f>
        <v>0.1058406997583005</v>
      </c>
      <c r="N17" s="71"/>
      <c r="O17" s="70">
        <f>O15/$D$15</f>
        <v>7.2406111555185036E-3</v>
      </c>
      <c r="P17" s="71"/>
      <c r="Q17" s="22">
        <f>Q15/$D$15</f>
        <v>6.7060031513834955E-3</v>
      </c>
    </row>
    <row r="18" spans="1:17" ht="1.5" customHeight="1" x14ac:dyDescent="0.15">
      <c r="A18" s="78"/>
      <c r="B18" s="55"/>
      <c r="C18" s="23"/>
      <c r="D18" s="54"/>
      <c r="E18" s="55"/>
      <c r="F18" s="54"/>
      <c r="G18" s="55"/>
      <c r="H18" s="54"/>
      <c r="I18" s="78"/>
      <c r="J18" s="24"/>
      <c r="K18" s="54"/>
      <c r="L18" s="55"/>
      <c r="M18" s="54"/>
      <c r="N18" s="55"/>
      <c r="O18" s="54"/>
      <c r="P18" s="55"/>
      <c r="Q18" s="25"/>
    </row>
    <row r="19" spans="1:17" x14ac:dyDescent="0.15">
      <c r="A19" s="74" t="s">
        <v>15</v>
      </c>
      <c r="B19" s="75"/>
      <c r="C19" s="23" t="s">
        <v>16</v>
      </c>
      <c r="D19" s="79">
        <f>SUM(F19:Q19)</f>
        <v>332688968</v>
      </c>
      <c r="E19" s="80"/>
      <c r="F19" s="79">
        <v>39739726</v>
      </c>
      <c r="G19" s="80"/>
      <c r="H19" s="79">
        <v>126203379</v>
      </c>
      <c r="I19" s="102"/>
      <c r="J19" s="37">
        <v>72278465</v>
      </c>
      <c r="K19" s="79">
        <v>59346180</v>
      </c>
      <c r="L19" s="80"/>
      <c r="M19" s="79">
        <v>34695076</v>
      </c>
      <c r="N19" s="80"/>
      <c r="O19" s="79">
        <v>120047</v>
      </c>
      <c r="P19" s="80"/>
      <c r="Q19" s="7">
        <v>306095</v>
      </c>
    </row>
    <row r="20" spans="1:17" x14ac:dyDescent="0.15">
      <c r="A20" s="76"/>
      <c r="B20" s="77"/>
      <c r="C20" s="23" t="s">
        <v>17</v>
      </c>
      <c r="D20" s="66">
        <f>D19/$D$15*100</f>
        <v>87.773553754924123</v>
      </c>
      <c r="E20" s="67"/>
      <c r="F20" s="68">
        <f>F19/$F$15*100</f>
        <v>81.320312935163358</v>
      </c>
      <c r="G20" s="69"/>
      <c r="H20" s="92">
        <f>H19/$H$15*100</f>
        <v>99.697225578706565</v>
      </c>
      <c r="I20" s="95"/>
      <c r="J20" s="26">
        <f>J19/$J$15*100</f>
        <v>99.465974173554443</v>
      </c>
      <c r="K20" s="92">
        <f>K19/$K$15*100</f>
        <v>69.405405208170677</v>
      </c>
      <c r="L20" s="93"/>
      <c r="M20" s="92">
        <f>M19/$M$15*100</f>
        <v>86.484926990255104</v>
      </c>
      <c r="N20" s="93"/>
      <c r="O20" s="92">
        <f>O19/$O$15*100</f>
        <v>4.374227522358126</v>
      </c>
      <c r="P20" s="93"/>
      <c r="Q20" s="27">
        <f>Q19/$Q$15*100</f>
        <v>12.042530774657003</v>
      </c>
    </row>
    <row r="21" spans="1:17" x14ac:dyDescent="0.15">
      <c r="A21" s="74" t="s">
        <v>18</v>
      </c>
      <c r="B21" s="75"/>
      <c r="C21" s="23" t="s">
        <v>16</v>
      </c>
      <c r="D21" s="79">
        <f>SUM(F21:Q21)</f>
        <v>9830015</v>
      </c>
      <c r="E21" s="80"/>
      <c r="F21" s="79">
        <v>1809348</v>
      </c>
      <c r="G21" s="80"/>
      <c r="H21" s="79">
        <v>383272</v>
      </c>
      <c r="I21" s="102"/>
      <c r="J21" s="37">
        <v>386256</v>
      </c>
      <c r="K21" s="79">
        <v>5341202</v>
      </c>
      <c r="L21" s="80"/>
      <c r="M21" s="79">
        <v>1405345</v>
      </c>
      <c r="N21" s="80"/>
      <c r="O21" s="79">
        <v>436952</v>
      </c>
      <c r="P21" s="80"/>
      <c r="Q21" s="7">
        <v>67640</v>
      </c>
    </row>
    <row r="22" spans="1:17" x14ac:dyDescent="0.15">
      <c r="A22" s="76"/>
      <c r="B22" s="77"/>
      <c r="C22" s="23" t="s">
        <v>17</v>
      </c>
      <c r="D22" s="66">
        <f>D21/$D$15*100</f>
        <v>2.5934594561434645</v>
      </c>
      <c r="E22" s="67"/>
      <c r="F22" s="68">
        <f>F21/$F$15*100</f>
        <v>3.7025103184811079</v>
      </c>
      <c r="G22" s="69"/>
      <c r="H22" s="92">
        <f>H21/$H$15*100</f>
        <v>0.30277442129344273</v>
      </c>
      <c r="I22" s="95"/>
      <c r="J22" s="26">
        <f>J21/$J$15*100</f>
        <v>0.53154600502902827</v>
      </c>
      <c r="K22" s="92">
        <f>K21/$K$15*100</f>
        <v>6.2465400318721711</v>
      </c>
      <c r="L22" s="93"/>
      <c r="M22" s="92">
        <f>M21/$M$15*100</f>
        <v>3.5031241816884924</v>
      </c>
      <c r="N22" s="93"/>
      <c r="O22" s="92">
        <f>O21/$O$15*100</f>
        <v>15.921492951505895</v>
      </c>
      <c r="P22" s="93"/>
      <c r="Q22" s="27">
        <f>Q21/$Q$15*100</f>
        <v>2.6611241006805066</v>
      </c>
    </row>
    <row r="23" spans="1:17" x14ac:dyDescent="0.15">
      <c r="A23" s="74" t="s">
        <v>19</v>
      </c>
      <c r="B23" s="75"/>
      <c r="C23" s="23" t="s">
        <v>16</v>
      </c>
      <c r="D23" s="79">
        <f>SUM(F23:Q23)</f>
        <v>795830</v>
      </c>
      <c r="E23" s="80"/>
      <c r="F23" s="79">
        <v>23438</v>
      </c>
      <c r="G23" s="80"/>
      <c r="H23" s="90" t="s">
        <v>32</v>
      </c>
      <c r="I23" s="91"/>
      <c r="J23" s="28" t="s">
        <v>32</v>
      </c>
      <c r="K23" s="79">
        <v>647285</v>
      </c>
      <c r="L23" s="80"/>
      <c r="M23" s="79">
        <v>74878</v>
      </c>
      <c r="N23" s="80"/>
      <c r="O23" s="79">
        <v>50229</v>
      </c>
      <c r="P23" s="80"/>
      <c r="Q23" s="29" t="s">
        <v>32</v>
      </c>
    </row>
    <row r="24" spans="1:17" x14ac:dyDescent="0.15">
      <c r="A24" s="76"/>
      <c r="B24" s="77"/>
      <c r="C24" s="23" t="s">
        <v>17</v>
      </c>
      <c r="D24" s="66">
        <f>D23/$D$15*100</f>
        <v>0.20996436312484298</v>
      </c>
      <c r="E24" s="67"/>
      <c r="F24" s="72">
        <f>F23/$F$15*100</f>
        <v>4.7961717063030554E-2</v>
      </c>
      <c r="G24" s="73"/>
      <c r="H24" s="68" t="s">
        <v>25</v>
      </c>
      <c r="I24" s="89"/>
      <c r="J24" s="30" t="s">
        <v>30</v>
      </c>
      <c r="K24" s="92">
        <f>K23/$K$15*100</f>
        <v>0.7570003277409052</v>
      </c>
      <c r="L24" s="93"/>
      <c r="M24" s="92">
        <f>M23/$M$15*100</f>
        <v>0.18664949352398943</v>
      </c>
      <c r="N24" s="93"/>
      <c r="O24" s="92">
        <f>O23/$O$15*100</f>
        <v>1.8302254468710282</v>
      </c>
      <c r="P24" s="93"/>
      <c r="Q24" s="31" t="s">
        <v>30</v>
      </c>
    </row>
    <row r="25" spans="1:17" x14ac:dyDescent="0.15">
      <c r="A25" s="74" t="s">
        <v>20</v>
      </c>
      <c r="B25" s="75"/>
      <c r="C25" s="23" t="s">
        <v>16</v>
      </c>
      <c r="D25" s="79">
        <f>SUM(F25:Q25)</f>
        <v>13248097</v>
      </c>
      <c r="E25" s="80"/>
      <c r="F25" s="79">
        <v>503371</v>
      </c>
      <c r="G25" s="80"/>
      <c r="H25" s="90" t="s">
        <v>32</v>
      </c>
      <c r="I25" s="91"/>
      <c r="J25" s="28" t="s">
        <v>32</v>
      </c>
      <c r="K25" s="79">
        <v>10195845</v>
      </c>
      <c r="L25" s="80"/>
      <c r="M25" s="79">
        <v>1597254</v>
      </c>
      <c r="N25" s="80"/>
      <c r="O25" s="79">
        <v>948127</v>
      </c>
      <c r="P25" s="80"/>
      <c r="Q25" s="7">
        <v>3500</v>
      </c>
    </row>
    <row r="26" spans="1:17" x14ac:dyDescent="0.15">
      <c r="A26" s="76"/>
      <c r="B26" s="77"/>
      <c r="C26" s="23" t="s">
        <v>17</v>
      </c>
      <c r="D26" s="66">
        <f>D25/$D$15*100</f>
        <v>3.4952543246938959</v>
      </c>
      <c r="E26" s="67"/>
      <c r="F26" s="72">
        <f>F25/$F$15*100</f>
        <v>1.0300596245300262</v>
      </c>
      <c r="G26" s="73"/>
      <c r="H26" s="68" t="s">
        <v>25</v>
      </c>
      <c r="I26" s="89"/>
      <c r="J26" s="30" t="s">
        <v>25</v>
      </c>
      <c r="K26" s="92">
        <f>K25/$K$15*100</f>
        <v>11.924048922183381</v>
      </c>
      <c r="L26" s="93"/>
      <c r="M26" s="92">
        <f>M25/$M$15*100</f>
        <v>3.9814985727338637</v>
      </c>
      <c r="N26" s="93"/>
      <c r="O26" s="92">
        <f>O25/$O$15*100</f>
        <v>34.547495714935344</v>
      </c>
      <c r="P26" s="93"/>
      <c r="Q26" s="27">
        <f>Q25/$Q$15*100</f>
        <v>0.13769861549943485</v>
      </c>
    </row>
    <row r="27" spans="1:17" x14ac:dyDescent="0.15">
      <c r="A27" s="74" t="s">
        <v>21</v>
      </c>
      <c r="B27" s="75"/>
      <c r="C27" s="23" t="s">
        <v>16</v>
      </c>
      <c r="D27" s="79">
        <f>SUM(F27:Q27)</f>
        <v>22468078</v>
      </c>
      <c r="E27" s="80"/>
      <c r="F27" s="79">
        <v>6792259</v>
      </c>
      <c r="G27" s="80"/>
      <c r="H27" s="90" t="s">
        <v>32</v>
      </c>
      <c r="I27" s="91"/>
      <c r="J27" s="28">
        <v>1802</v>
      </c>
      <c r="K27" s="79">
        <v>9976056</v>
      </c>
      <c r="L27" s="80"/>
      <c r="M27" s="79">
        <v>2344352</v>
      </c>
      <c r="N27" s="80"/>
      <c r="O27" s="79">
        <v>1189061</v>
      </c>
      <c r="P27" s="80"/>
      <c r="Q27" s="7">
        <v>2164548</v>
      </c>
    </row>
    <row r="28" spans="1:17" x14ac:dyDescent="0.15">
      <c r="A28" s="85"/>
      <c r="B28" s="86"/>
      <c r="C28" s="32" t="s">
        <v>17</v>
      </c>
      <c r="D28" s="87">
        <f>D27/$D$15*100</f>
        <v>5.9277681011136742</v>
      </c>
      <c r="E28" s="88"/>
      <c r="F28" s="83">
        <f>F27/$F$15*100</f>
        <v>13.899155404762473</v>
      </c>
      <c r="G28" s="84"/>
      <c r="H28" s="83" t="s">
        <v>25</v>
      </c>
      <c r="I28" s="94"/>
      <c r="J28" s="33">
        <f>J27/$J$15*100</f>
        <v>2.4798214165276632E-3</v>
      </c>
      <c r="K28" s="99">
        <f>K27/$K$15*100</f>
        <v>11.667005510032867</v>
      </c>
      <c r="L28" s="100"/>
      <c r="M28" s="99">
        <f>M27/$M$15*100</f>
        <v>5.8438007617985486</v>
      </c>
      <c r="N28" s="100"/>
      <c r="O28" s="99">
        <f>O27/$O$15*100</f>
        <v>43.326558364329607</v>
      </c>
      <c r="P28" s="100"/>
      <c r="Q28" s="34">
        <f>Q27/$Q$15*100</f>
        <v>85.158646509163063</v>
      </c>
    </row>
    <row r="29" spans="1:17" s="111" customFormat="1" x14ac:dyDescent="0.15">
      <c r="A29" s="12" t="s">
        <v>29</v>
      </c>
      <c r="B29" s="35"/>
      <c r="C29" s="35"/>
      <c r="D29" s="12"/>
      <c r="E29" s="36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</sheetData>
  <mergeCells count="131">
    <mergeCell ref="O28:P28"/>
    <mergeCell ref="O21:P21"/>
    <mergeCell ref="O22:P22"/>
    <mergeCell ref="O23:P23"/>
    <mergeCell ref="O24:P24"/>
    <mergeCell ref="K28:L28"/>
    <mergeCell ref="M28:N28"/>
    <mergeCell ref="M27:N27"/>
    <mergeCell ref="O27:P27"/>
    <mergeCell ref="K23:L23"/>
    <mergeCell ref="K24:L24"/>
    <mergeCell ref="K25:L25"/>
    <mergeCell ref="O14:P14"/>
    <mergeCell ref="O15:P15"/>
    <mergeCell ref="H14:I14"/>
    <mergeCell ref="H15:I15"/>
    <mergeCell ref="H20:I20"/>
    <mergeCell ref="M14:N14"/>
    <mergeCell ref="M15:N15"/>
    <mergeCell ref="K17:L17"/>
    <mergeCell ref="H19:I19"/>
    <mergeCell ref="H16:I16"/>
    <mergeCell ref="H18:I18"/>
    <mergeCell ref="K14:L14"/>
    <mergeCell ref="K15:L15"/>
    <mergeCell ref="K19:L19"/>
    <mergeCell ref="K18:L18"/>
    <mergeCell ref="H17:I17"/>
    <mergeCell ref="O20:P20"/>
    <mergeCell ref="H28:I28"/>
    <mergeCell ref="K26:L26"/>
    <mergeCell ref="M16:N16"/>
    <mergeCell ref="M24:N24"/>
    <mergeCell ref="M25:N25"/>
    <mergeCell ref="K20:L20"/>
    <mergeCell ref="M20:N20"/>
    <mergeCell ref="M17:N17"/>
    <mergeCell ref="M19:N19"/>
    <mergeCell ref="K16:L16"/>
    <mergeCell ref="H22:I22"/>
    <mergeCell ref="H23:I23"/>
    <mergeCell ref="H24:I24"/>
    <mergeCell ref="K22:L22"/>
    <mergeCell ref="H21:I21"/>
    <mergeCell ref="K21:L21"/>
    <mergeCell ref="M26:N26"/>
    <mergeCell ref="M21:N21"/>
    <mergeCell ref="M22:N22"/>
    <mergeCell ref="M23:N23"/>
    <mergeCell ref="K27:L27"/>
    <mergeCell ref="H25:I25"/>
    <mergeCell ref="H26:I26"/>
    <mergeCell ref="O16:P16"/>
    <mergeCell ref="O17:P17"/>
    <mergeCell ref="O19:P19"/>
    <mergeCell ref="O18:P18"/>
    <mergeCell ref="H27:I27"/>
    <mergeCell ref="M18:N18"/>
    <mergeCell ref="O26:P26"/>
    <mergeCell ref="O25:P25"/>
    <mergeCell ref="F28:G28"/>
    <mergeCell ref="A27:B28"/>
    <mergeCell ref="D21:E21"/>
    <mergeCell ref="D22:E22"/>
    <mergeCell ref="D23:E23"/>
    <mergeCell ref="D24:E24"/>
    <mergeCell ref="D25:E25"/>
    <mergeCell ref="D28:E28"/>
    <mergeCell ref="A25:B26"/>
    <mergeCell ref="A21:B22"/>
    <mergeCell ref="A23:B24"/>
    <mergeCell ref="F23:G23"/>
    <mergeCell ref="D27:E27"/>
    <mergeCell ref="F26:G26"/>
    <mergeCell ref="F27:G27"/>
    <mergeCell ref="D18:E18"/>
    <mergeCell ref="F18:G18"/>
    <mergeCell ref="F19:G19"/>
    <mergeCell ref="F14:G14"/>
    <mergeCell ref="F15:G15"/>
    <mergeCell ref="A14:C16"/>
    <mergeCell ref="D14:E14"/>
    <mergeCell ref="D15:E15"/>
    <mergeCell ref="D26:E26"/>
    <mergeCell ref="F21:G21"/>
    <mergeCell ref="F20:G20"/>
    <mergeCell ref="F22:G22"/>
    <mergeCell ref="F16:G16"/>
    <mergeCell ref="F17:G17"/>
    <mergeCell ref="D16:E16"/>
    <mergeCell ref="F24:G24"/>
    <mergeCell ref="F25:G25"/>
    <mergeCell ref="A19:B20"/>
    <mergeCell ref="A17:C17"/>
    <mergeCell ref="D19:E19"/>
    <mergeCell ref="D20:E20"/>
    <mergeCell ref="A18:B18"/>
    <mergeCell ref="D17:E17"/>
    <mergeCell ref="P2:Q3"/>
    <mergeCell ref="G2:M2"/>
    <mergeCell ref="P4:Q4"/>
    <mergeCell ref="E4:F4"/>
    <mergeCell ref="P5:Q5"/>
    <mergeCell ref="N5:O5"/>
    <mergeCell ref="N4:O4"/>
    <mergeCell ref="N2:O3"/>
    <mergeCell ref="P6:Q6"/>
    <mergeCell ref="N6:O6"/>
    <mergeCell ref="G3:H3"/>
    <mergeCell ref="L3:M3"/>
    <mergeCell ref="O13:P13"/>
    <mergeCell ref="F13:G13"/>
    <mergeCell ref="H13:I13"/>
    <mergeCell ref="M13:N13"/>
    <mergeCell ref="G6:H6"/>
    <mergeCell ref="B4:D4"/>
    <mergeCell ref="G5:H5"/>
    <mergeCell ref="B5:D5"/>
    <mergeCell ref="E5:F5"/>
    <mergeCell ref="A2:A3"/>
    <mergeCell ref="B2:D3"/>
    <mergeCell ref="E2:F3"/>
    <mergeCell ref="K13:L13"/>
    <mergeCell ref="L4:M4"/>
    <mergeCell ref="L5:M5"/>
    <mergeCell ref="L6:M6"/>
    <mergeCell ref="B6:D6"/>
    <mergeCell ref="G4:H4"/>
    <mergeCell ref="E6:F6"/>
    <mergeCell ref="A13:C13"/>
    <mergeCell ref="D13:E13"/>
  </mergeCells>
  <phoneticPr fontId="1"/>
  <printOptions horizontalCentered="1"/>
  <pageMargins left="0.27559055118110237" right="0.27559055118110237" top="0.39370078740157483" bottom="0.55118110236220474" header="0.31496062992125984" footer="0.23622047244094491"/>
  <pageSetup paperSize="256" scale="180" firstPageNumber="20" fitToWidth="2" orientation="portrait" useFirstPageNumber="1" r:id="rId1"/>
  <headerFooter scaleWithDoc="0" alignWithMargins="0">
    <oddFooter>&amp;C&amp;"ＭＳ 明朝,標準"&amp;16－ &amp;P －</oddFooter>
  </headerFooter>
  <colBreaks count="2" manualBreakCount="2">
    <brk id="9" max="28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20-21</vt:lpstr>
      <vt:lpstr>'20-21'!Print_Area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2024-03-01T02:19:11Z</dcterms:created>
  <dcterms:modified xsi:type="dcterms:W3CDTF">2024-12-16T00:30:56Z</dcterms:modified>
</cp:coreProperties>
</file>