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hidePivotFieldList="1"/>
  <xr:revisionPtr revIDLastSave="0" documentId="13_ncr:1_{5D55F4CC-BF28-44B3-847E-8DFBBCD39F73}" xr6:coauthVersionLast="47" xr6:coauthVersionMax="47" xr10:uidLastSave="{00000000-0000-0000-0000-000000000000}"/>
  <bookViews>
    <workbookView xWindow="-120" yWindow="-120" windowWidth="29040" windowHeight="15720" tabRatio="807" activeTab="1" xr2:uid="{00000000-000D-0000-FFFF-FFFF00000000}"/>
  </bookViews>
  <sheets>
    <sheet name="R8管理シート" sheetId="22" r:id="rId1"/>
    <sheet name="R8管理シート【作成例】" sheetId="6" r:id="rId2"/>
    <sheet name="様式７①" sheetId="19" r:id="rId3"/>
    <sheet name="様式７①【作成例】" sheetId="23" r:id="rId4"/>
    <sheet name="様式７②" sheetId="20" r:id="rId5"/>
    <sheet name="様式７③" sheetId="21" r:id="rId6"/>
  </sheets>
  <definedNames>
    <definedName name="_xlnm._FilterDatabase" localSheetId="0" hidden="1">'R8管理シート'!$B$11:$DT$39</definedName>
    <definedName name="_xlnm._FilterDatabase" localSheetId="1" hidden="1">'R8管理シート【作成例】'!$B$11:$DT$39</definedName>
    <definedName name="_Hlk121318190" localSheetId="4">様式７②!$E$6</definedName>
    <definedName name="_Hlk121318190" localSheetId="5">様式７③!#REF!</definedName>
    <definedName name="_xlnm.Print_Area" localSheetId="0">'R8管理シート'!$A$3:$BG$59</definedName>
    <definedName name="_xlnm.Print_Area" localSheetId="1">'R8管理シート【作成例】'!$A$3:$BG$59</definedName>
    <definedName name="_xlnm.Print_Area" localSheetId="2">様式７①!$A$1:$J$37</definedName>
    <definedName name="_xlnm.Print_Area" localSheetId="3">様式７①【作成例】!$A$1:$J$37</definedName>
    <definedName name="_xlnm.Print_Area" localSheetId="4">様式７②!$A$1:$G$29</definedName>
    <definedName name="_xlnm.Print_Area" localSheetId="5">様式７③!$B$1:$J$38</definedName>
    <definedName name="_xlnm.Print_Titles" localSheetId="0">'R8管理シート'!$B:$D,'R8管理シート'!$11:$11</definedName>
    <definedName name="_xlnm.Print_Titles" localSheetId="1">'R8管理シート【作成例】'!$B:$D,'R8管理シート【作成例】'!$11:$11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2" i="6" l="1"/>
  <c r="AA14" i="22" l="1"/>
  <c r="U15" i="22"/>
  <c r="T14" i="22"/>
  <c r="AN54" i="22"/>
  <c r="AM54" i="22"/>
  <c r="AL54" i="22"/>
  <c r="AK54" i="22"/>
  <c r="AG54" i="22"/>
  <c r="AF54" i="22"/>
  <c r="AF53" i="22"/>
  <c r="AE54" i="22"/>
  <c r="AE53" i="22"/>
  <c r="AD55" i="6"/>
  <c r="AE55" i="22"/>
  <c r="AD56" i="22"/>
  <c r="AD55" i="22"/>
  <c r="AD54" i="22"/>
  <c r="AD53" i="22"/>
  <c r="AN56" i="6"/>
  <c r="AN54" i="6"/>
  <c r="AM54" i="6"/>
  <c r="AL54" i="6"/>
  <c r="AK54" i="6"/>
  <c r="AK53" i="6"/>
  <c r="DP73" i="22" l="1"/>
  <c r="DO73" i="22"/>
  <c r="DN73" i="22"/>
  <c r="DM73" i="22"/>
  <c r="DI73" i="22"/>
  <c r="DH73" i="22"/>
  <c r="DG73" i="22"/>
  <c r="DF73" i="22"/>
  <c r="DB73" i="22"/>
  <c r="DA73" i="22"/>
  <c r="CZ73" i="22"/>
  <c r="CY73" i="22"/>
  <c r="CU73" i="22"/>
  <c r="CT73" i="22"/>
  <c r="CS73" i="22"/>
  <c r="CR73" i="22"/>
  <c r="CN73" i="22"/>
  <c r="CM73" i="22"/>
  <c r="CL73" i="22"/>
  <c r="CK73" i="22"/>
  <c r="CG73" i="22"/>
  <c r="CF73" i="22"/>
  <c r="CE73" i="22"/>
  <c r="CD73" i="22"/>
  <c r="BZ73" i="22"/>
  <c r="BY73" i="22"/>
  <c r="BX73" i="22"/>
  <c r="BW73" i="22"/>
  <c r="BS73" i="22"/>
  <c r="BR73" i="22"/>
  <c r="BQ73" i="22"/>
  <c r="BP73" i="22"/>
  <c r="BL73" i="22"/>
  <c r="BK73" i="22"/>
  <c r="BJ73" i="22"/>
  <c r="BI73" i="22"/>
  <c r="DP72" i="22"/>
  <c r="DO72" i="22"/>
  <c r="DN72" i="22"/>
  <c r="DM72" i="22"/>
  <c r="DI72" i="22"/>
  <c r="DH72" i="22"/>
  <c r="DG72" i="22"/>
  <c r="DF72" i="22"/>
  <c r="DB72" i="22"/>
  <c r="DA72" i="22"/>
  <c r="CZ72" i="22"/>
  <c r="CY72" i="22"/>
  <c r="CU72" i="22"/>
  <c r="CT72" i="22"/>
  <c r="CS72" i="22"/>
  <c r="CR72" i="22"/>
  <c r="CN72" i="22"/>
  <c r="CM72" i="22"/>
  <c r="CL72" i="22"/>
  <c r="CK72" i="22"/>
  <c r="CG72" i="22"/>
  <c r="CF72" i="22"/>
  <c r="CE72" i="22"/>
  <c r="CD72" i="22"/>
  <c r="BZ72" i="22"/>
  <c r="BY72" i="22"/>
  <c r="BX72" i="22"/>
  <c r="BW72" i="22"/>
  <c r="BS72" i="22"/>
  <c r="BR72" i="22"/>
  <c r="BQ72" i="22"/>
  <c r="BP72" i="22"/>
  <c r="BL72" i="22"/>
  <c r="BK72" i="22"/>
  <c r="BJ72" i="22"/>
  <c r="BI72" i="22"/>
  <c r="DP71" i="22"/>
  <c r="DO71" i="22"/>
  <c r="DN71" i="22"/>
  <c r="DM71" i="22"/>
  <c r="DI71" i="22"/>
  <c r="DH71" i="22"/>
  <c r="DG71" i="22"/>
  <c r="DF71" i="22"/>
  <c r="DB71" i="22"/>
  <c r="DA71" i="22"/>
  <c r="CZ71" i="22"/>
  <c r="CY71" i="22"/>
  <c r="CU71" i="22"/>
  <c r="CT71" i="22"/>
  <c r="CS71" i="22"/>
  <c r="CR71" i="22"/>
  <c r="CN71" i="22"/>
  <c r="CM71" i="22"/>
  <c r="CL71" i="22"/>
  <c r="CK71" i="22"/>
  <c r="CG71" i="22"/>
  <c r="CF71" i="22"/>
  <c r="CE71" i="22"/>
  <c r="CD71" i="22"/>
  <c r="BZ71" i="22"/>
  <c r="BY71" i="22"/>
  <c r="BX71" i="22"/>
  <c r="BW71" i="22"/>
  <c r="BS71" i="22"/>
  <c r="BR71" i="22"/>
  <c r="BQ71" i="22"/>
  <c r="BP71" i="22"/>
  <c r="BL71" i="22"/>
  <c r="BK71" i="22"/>
  <c r="BJ71" i="22"/>
  <c r="BI71" i="22"/>
  <c r="DP70" i="22"/>
  <c r="DO70" i="22"/>
  <c r="DN70" i="22"/>
  <c r="DM70" i="22"/>
  <c r="DI70" i="22"/>
  <c r="DH70" i="22"/>
  <c r="DG70" i="22"/>
  <c r="DF70" i="22"/>
  <c r="DB70" i="22"/>
  <c r="DA70" i="22"/>
  <c r="CZ70" i="22"/>
  <c r="CZ74" i="22" s="1"/>
  <c r="CY70" i="22"/>
  <c r="CU70" i="22"/>
  <c r="CT70" i="22"/>
  <c r="CS70" i="22"/>
  <c r="CR70" i="22"/>
  <c r="CN70" i="22"/>
  <c r="CM70" i="22"/>
  <c r="CL70" i="22"/>
  <c r="CL74" i="22" s="1"/>
  <c r="CK70" i="22"/>
  <c r="CG70" i="22"/>
  <c r="CF70" i="22"/>
  <c r="CE70" i="22"/>
  <c r="CD70" i="22"/>
  <c r="BZ70" i="22"/>
  <c r="BY70" i="22"/>
  <c r="BX70" i="22"/>
  <c r="BX74" i="22" s="1"/>
  <c r="BW70" i="22"/>
  <c r="BS70" i="22"/>
  <c r="BR70" i="22"/>
  <c r="BQ70" i="22"/>
  <c r="BP70" i="22"/>
  <c r="BL70" i="22"/>
  <c r="BK70" i="22"/>
  <c r="BJ70" i="22"/>
  <c r="BI70" i="22"/>
  <c r="DP64" i="22"/>
  <c r="DO64" i="22"/>
  <c r="DN64" i="22"/>
  <c r="DM64" i="22"/>
  <c r="DI64" i="22"/>
  <c r="DH64" i="22"/>
  <c r="DG64" i="22"/>
  <c r="DF64" i="22"/>
  <c r="DB64" i="22"/>
  <c r="DA64" i="22"/>
  <c r="CZ64" i="22"/>
  <c r="CY64" i="22"/>
  <c r="CU64" i="22"/>
  <c r="CT64" i="22"/>
  <c r="CS64" i="22"/>
  <c r="CR64" i="22"/>
  <c r="CN64" i="22"/>
  <c r="CM64" i="22"/>
  <c r="CL64" i="22"/>
  <c r="CK64" i="22"/>
  <c r="CG64" i="22"/>
  <c r="CF64" i="22"/>
  <c r="CE64" i="22"/>
  <c r="CD64" i="22"/>
  <c r="BZ64" i="22"/>
  <c r="BY64" i="22"/>
  <c r="BX64" i="22"/>
  <c r="BW64" i="22"/>
  <c r="BS64" i="22"/>
  <c r="BR64" i="22"/>
  <c r="BQ64" i="22"/>
  <c r="BP64" i="22"/>
  <c r="BL64" i="22"/>
  <c r="BK64" i="22"/>
  <c r="BJ64" i="22"/>
  <c r="BI64" i="22"/>
  <c r="DP63" i="22"/>
  <c r="DO63" i="22"/>
  <c r="DN63" i="22"/>
  <c r="DM63" i="22"/>
  <c r="DI63" i="22"/>
  <c r="DH63" i="22"/>
  <c r="DG63" i="22"/>
  <c r="DF63" i="22"/>
  <c r="DB63" i="22"/>
  <c r="DA63" i="22"/>
  <c r="CZ63" i="22"/>
  <c r="CY63" i="22"/>
  <c r="CU63" i="22"/>
  <c r="CT63" i="22"/>
  <c r="CS63" i="22"/>
  <c r="CR63" i="22"/>
  <c r="CN63" i="22"/>
  <c r="CM63" i="22"/>
  <c r="CL63" i="22"/>
  <c r="CK63" i="22"/>
  <c r="CG63" i="22"/>
  <c r="CF63" i="22"/>
  <c r="CE63" i="22"/>
  <c r="CD63" i="22"/>
  <c r="BZ63" i="22"/>
  <c r="BY63" i="22"/>
  <c r="BX63" i="22"/>
  <c r="BW63" i="22"/>
  <c r="BS63" i="22"/>
  <c r="BR63" i="22"/>
  <c r="BQ63" i="22"/>
  <c r="BP63" i="22"/>
  <c r="BL63" i="22"/>
  <c r="BK63" i="22"/>
  <c r="BJ63" i="22"/>
  <c r="BI63" i="22"/>
  <c r="DP62" i="22"/>
  <c r="DO62" i="22"/>
  <c r="DN62" i="22"/>
  <c r="DM62" i="22"/>
  <c r="DI62" i="22"/>
  <c r="DH62" i="22"/>
  <c r="DG62" i="22"/>
  <c r="DF62" i="22"/>
  <c r="DB62" i="22"/>
  <c r="DA62" i="22"/>
  <c r="CZ62" i="22"/>
  <c r="CY62" i="22"/>
  <c r="CU62" i="22"/>
  <c r="CT62" i="22"/>
  <c r="CS62" i="22"/>
  <c r="CR62" i="22"/>
  <c r="CN62" i="22"/>
  <c r="CM62" i="22"/>
  <c r="CL62" i="22"/>
  <c r="CK62" i="22"/>
  <c r="CG62" i="22"/>
  <c r="CF62" i="22"/>
  <c r="CE62" i="22"/>
  <c r="CD62" i="22"/>
  <c r="BZ62" i="22"/>
  <c r="BY62" i="22"/>
  <c r="BX62" i="22"/>
  <c r="BW62" i="22"/>
  <c r="BS62" i="22"/>
  <c r="BR62" i="22"/>
  <c r="BQ62" i="22"/>
  <c r="BP62" i="22"/>
  <c r="BL62" i="22"/>
  <c r="BK62" i="22"/>
  <c r="BJ62" i="22"/>
  <c r="BI62" i="22"/>
  <c r="DP61" i="22"/>
  <c r="DO61" i="22"/>
  <c r="DN61" i="22"/>
  <c r="DN65" i="22" s="1"/>
  <c r="DM61" i="22"/>
  <c r="DI61" i="22"/>
  <c r="DH61" i="22"/>
  <c r="DG61" i="22"/>
  <c r="DF61" i="22"/>
  <c r="DB61" i="22"/>
  <c r="DA61" i="22"/>
  <c r="CZ61" i="22"/>
  <c r="CZ65" i="22" s="1"/>
  <c r="CY61" i="22"/>
  <c r="CU61" i="22"/>
  <c r="CT61" i="22"/>
  <c r="CS61" i="22"/>
  <c r="CR61" i="22"/>
  <c r="CN61" i="22"/>
  <c r="CM61" i="22"/>
  <c r="CL61" i="22"/>
  <c r="CL65" i="22" s="1"/>
  <c r="CK61" i="22"/>
  <c r="CG61" i="22"/>
  <c r="CF61" i="22"/>
  <c r="CE61" i="22"/>
  <c r="CD61" i="22"/>
  <c r="BZ61" i="22"/>
  <c r="BY61" i="22"/>
  <c r="BX61" i="22"/>
  <c r="BX65" i="22" s="1"/>
  <c r="BW61" i="22"/>
  <c r="BS61" i="22"/>
  <c r="BR61" i="22"/>
  <c r="BQ61" i="22"/>
  <c r="BP61" i="22"/>
  <c r="BL61" i="22"/>
  <c r="BK61" i="22"/>
  <c r="BJ61" i="22"/>
  <c r="BJ65" i="22" s="1"/>
  <c r="BI61" i="22"/>
  <c r="DP56" i="22"/>
  <c r="DO56" i="22"/>
  <c r="DN56" i="22"/>
  <c r="DM56" i="22"/>
  <c r="DI56" i="22"/>
  <c r="DH56" i="22"/>
  <c r="DG56" i="22"/>
  <c r="DF56" i="22"/>
  <c r="DB56" i="22"/>
  <c r="DA56" i="22"/>
  <c r="CZ56" i="22"/>
  <c r="CY56" i="22"/>
  <c r="CU56" i="22"/>
  <c r="CT56" i="22"/>
  <c r="CS56" i="22"/>
  <c r="CR56" i="22"/>
  <c r="CN56" i="22"/>
  <c r="CM56" i="22"/>
  <c r="CL56" i="22"/>
  <c r="CK56" i="22"/>
  <c r="CG56" i="22"/>
  <c r="CF56" i="22"/>
  <c r="CE56" i="22"/>
  <c r="CD56" i="22"/>
  <c r="BZ56" i="22"/>
  <c r="BY56" i="22"/>
  <c r="BX56" i="22"/>
  <c r="BW56" i="22"/>
  <c r="BS56" i="22"/>
  <c r="BR56" i="22"/>
  <c r="BQ56" i="22"/>
  <c r="BP56" i="22"/>
  <c r="BL56" i="22"/>
  <c r="BK56" i="22"/>
  <c r="BJ56" i="22"/>
  <c r="BI56" i="22"/>
  <c r="DP55" i="22"/>
  <c r="DO55" i="22"/>
  <c r="DN55" i="22"/>
  <c r="DM55" i="22"/>
  <c r="DI55" i="22"/>
  <c r="DH55" i="22"/>
  <c r="DG55" i="22"/>
  <c r="DF55" i="22"/>
  <c r="DB55" i="22"/>
  <c r="DA55" i="22"/>
  <c r="CZ55" i="22"/>
  <c r="CY55" i="22"/>
  <c r="CU55" i="22"/>
  <c r="CT55" i="22"/>
  <c r="CS55" i="22"/>
  <c r="CR55" i="22"/>
  <c r="CN55" i="22"/>
  <c r="CM55" i="22"/>
  <c r="CL55" i="22"/>
  <c r="CK55" i="22"/>
  <c r="CG55" i="22"/>
  <c r="CF55" i="22"/>
  <c r="CE55" i="22"/>
  <c r="CD55" i="22"/>
  <c r="BZ55" i="22"/>
  <c r="BY55" i="22"/>
  <c r="BX55" i="22"/>
  <c r="BW55" i="22"/>
  <c r="BS55" i="22"/>
  <c r="BR55" i="22"/>
  <c r="BQ55" i="22"/>
  <c r="BP55" i="22"/>
  <c r="BL55" i="22"/>
  <c r="BK55" i="22"/>
  <c r="BJ55" i="22"/>
  <c r="BI55" i="22"/>
  <c r="DP54" i="22"/>
  <c r="DO54" i="22"/>
  <c r="DN54" i="22"/>
  <c r="DM54" i="22"/>
  <c r="DI54" i="22"/>
  <c r="DH54" i="22"/>
  <c r="DG54" i="22"/>
  <c r="DF54" i="22"/>
  <c r="DB54" i="22"/>
  <c r="DA54" i="22"/>
  <c r="CZ54" i="22"/>
  <c r="CY54" i="22"/>
  <c r="CU54" i="22"/>
  <c r="CT54" i="22"/>
  <c r="CS54" i="22"/>
  <c r="CR54" i="22"/>
  <c r="CN54" i="22"/>
  <c r="CM54" i="22"/>
  <c r="CL54" i="22"/>
  <c r="CK54" i="22"/>
  <c r="CG54" i="22"/>
  <c r="CF54" i="22"/>
  <c r="CE54" i="22"/>
  <c r="CD54" i="22"/>
  <c r="BZ54" i="22"/>
  <c r="BY54" i="22"/>
  <c r="BX54" i="22"/>
  <c r="BW54" i="22"/>
  <c r="BS54" i="22"/>
  <c r="BR54" i="22"/>
  <c r="BQ54" i="22"/>
  <c r="BP54" i="22"/>
  <c r="BL54" i="22"/>
  <c r="BK54" i="22"/>
  <c r="BJ54" i="22"/>
  <c r="BI54" i="22"/>
  <c r="DP53" i="22"/>
  <c r="DP57" i="22" s="1"/>
  <c r="DO53" i="22"/>
  <c r="DN53" i="22"/>
  <c r="DM53" i="22"/>
  <c r="DI53" i="22"/>
  <c r="DH53" i="22"/>
  <c r="DG53" i="22"/>
  <c r="DG57" i="22" s="1"/>
  <c r="DF53" i="22"/>
  <c r="DF57" i="22" s="1"/>
  <c r="DB53" i="22"/>
  <c r="DB57" i="22" s="1"/>
  <c r="DA53" i="22"/>
  <c r="CZ53" i="22"/>
  <c r="CY53" i="22"/>
  <c r="CU53" i="22"/>
  <c r="CT53" i="22"/>
  <c r="CS53" i="22"/>
  <c r="CS57" i="22" s="1"/>
  <c r="CR53" i="22"/>
  <c r="CR57" i="22" s="1"/>
  <c r="CN53" i="22"/>
  <c r="CN57" i="22" s="1"/>
  <c r="CM53" i="22"/>
  <c r="CL53" i="22"/>
  <c r="CK53" i="22"/>
  <c r="CG53" i="22"/>
  <c r="CF53" i="22"/>
  <c r="CE53" i="22"/>
  <c r="CE57" i="22" s="1"/>
  <c r="CD53" i="22"/>
  <c r="CD57" i="22" s="1"/>
  <c r="BZ53" i="22"/>
  <c r="BZ57" i="22" s="1"/>
  <c r="BY53" i="22"/>
  <c r="BY57" i="22" s="1"/>
  <c r="BX53" i="22"/>
  <c r="BW53" i="22"/>
  <c r="BS53" i="22"/>
  <c r="BR53" i="22"/>
  <c r="BQ53" i="22"/>
  <c r="BQ57" i="22" s="1"/>
  <c r="BP53" i="22"/>
  <c r="BP57" i="22" s="1"/>
  <c r="BL53" i="22"/>
  <c r="BL57" i="22" s="1"/>
  <c r="BK53" i="22"/>
  <c r="BK57" i="22" s="1"/>
  <c r="BJ53" i="22"/>
  <c r="BI53" i="22"/>
  <c r="CN44" i="22"/>
  <c r="CN48" i="22" s="1"/>
  <c r="CM44" i="22"/>
  <c r="CM48" i="22" s="1"/>
  <c r="DM32" i="22"/>
  <c r="DF32" i="22"/>
  <c r="CZ32" i="22"/>
  <c r="CY32" i="22"/>
  <c r="CR32" i="22"/>
  <c r="CK32" i="22"/>
  <c r="CD32" i="22"/>
  <c r="BW32" i="22"/>
  <c r="BP32" i="22"/>
  <c r="BI32" i="22"/>
  <c r="DU31" i="22"/>
  <c r="DN31" i="22"/>
  <c r="DL31" i="22"/>
  <c r="DG31" i="22"/>
  <c r="DE31" i="22"/>
  <c r="CZ31" i="22"/>
  <c r="CX31" i="22"/>
  <c r="CS31" i="22"/>
  <c r="CQ31" i="22"/>
  <c r="CL31" i="22"/>
  <c r="CJ31" i="22"/>
  <c r="CE31" i="22"/>
  <c r="CC31" i="22"/>
  <c r="BX31" i="22"/>
  <c r="BV31" i="22"/>
  <c r="BQ31" i="22"/>
  <c r="BO31" i="22"/>
  <c r="BJ31" i="22"/>
  <c r="BH31" i="22"/>
  <c r="DU30" i="22"/>
  <c r="DN30" i="22"/>
  <c r="DL30" i="22"/>
  <c r="DG30" i="22"/>
  <c r="DE30" i="22"/>
  <c r="CZ30" i="22"/>
  <c r="CX30" i="22"/>
  <c r="CS30" i="22"/>
  <c r="CQ30" i="22"/>
  <c r="CL30" i="22"/>
  <c r="CJ30" i="22"/>
  <c r="CE30" i="22"/>
  <c r="CC30" i="22"/>
  <c r="BX30" i="22"/>
  <c r="BV30" i="22"/>
  <c r="BQ30" i="22"/>
  <c r="BO30" i="22"/>
  <c r="BJ30" i="22"/>
  <c r="BH30" i="22"/>
  <c r="DU29" i="22"/>
  <c r="DN29" i="22"/>
  <c r="DL29" i="22"/>
  <c r="DG29" i="22"/>
  <c r="DE29" i="22"/>
  <c r="CZ29" i="22"/>
  <c r="CX29" i="22"/>
  <c r="CS29" i="22"/>
  <c r="CQ29" i="22"/>
  <c r="CL29" i="22"/>
  <c r="CJ29" i="22"/>
  <c r="CE29" i="22"/>
  <c r="CC29" i="22"/>
  <c r="BX29" i="22"/>
  <c r="BV29" i="22"/>
  <c r="BQ29" i="22"/>
  <c r="BO29" i="22"/>
  <c r="BJ29" i="22"/>
  <c r="BH29" i="22"/>
  <c r="DU28" i="22"/>
  <c r="DN28" i="22"/>
  <c r="DL28" i="22"/>
  <c r="DG28" i="22"/>
  <c r="DE28" i="22"/>
  <c r="CZ28" i="22"/>
  <c r="CX28" i="22"/>
  <c r="CS28" i="22"/>
  <c r="CQ28" i="22"/>
  <c r="CL28" i="22"/>
  <c r="CJ28" i="22"/>
  <c r="CE28" i="22"/>
  <c r="CC28" i="22"/>
  <c r="BX28" i="22"/>
  <c r="BV28" i="22"/>
  <c r="BQ28" i="22"/>
  <c r="BO28" i="22"/>
  <c r="BJ28" i="22"/>
  <c r="BH28" i="22"/>
  <c r="DU27" i="22"/>
  <c r="DN27" i="22"/>
  <c r="DL27" i="22"/>
  <c r="DG27" i="22"/>
  <c r="DE27" i="22"/>
  <c r="CZ27" i="22"/>
  <c r="CX27" i="22"/>
  <c r="CS27" i="22"/>
  <c r="CQ27" i="22"/>
  <c r="CL27" i="22"/>
  <c r="CJ27" i="22"/>
  <c r="CE27" i="22"/>
  <c r="CC27" i="22"/>
  <c r="BX27" i="22"/>
  <c r="BV27" i="22"/>
  <c r="BQ27" i="22"/>
  <c r="BO27" i="22"/>
  <c r="BJ27" i="22"/>
  <c r="BH27" i="22"/>
  <c r="DU26" i="22"/>
  <c r="DN26" i="22"/>
  <c r="DL26" i="22"/>
  <c r="DG26" i="22"/>
  <c r="DE26" i="22"/>
  <c r="CZ26" i="22"/>
  <c r="CX26" i="22"/>
  <c r="CS26" i="22"/>
  <c r="CQ26" i="22"/>
  <c r="CL26" i="22"/>
  <c r="CJ26" i="22"/>
  <c r="CE26" i="22"/>
  <c r="CC26" i="22"/>
  <c r="BX26" i="22"/>
  <c r="BV26" i="22"/>
  <c r="BQ26" i="22"/>
  <c r="BO26" i="22"/>
  <c r="BJ26" i="22"/>
  <c r="BH26" i="22"/>
  <c r="DU25" i="22"/>
  <c r="DN25" i="22"/>
  <c r="DL25" i="22"/>
  <c r="DG25" i="22"/>
  <c r="DE25" i="22"/>
  <c r="CZ25" i="22"/>
  <c r="CX25" i="22"/>
  <c r="CS25" i="22"/>
  <c r="CQ25" i="22"/>
  <c r="CL25" i="22"/>
  <c r="CJ25" i="22"/>
  <c r="CE25" i="22"/>
  <c r="CC25" i="22"/>
  <c r="BX25" i="22"/>
  <c r="BV25" i="22"/>
  <c r="BQ25" i="22"/>
  <c r="BO25" i="22"/>
  <c r="BJ25" i="22"/>
  <c r="BH25" i="22"/>
  <c r="DU24" i="22"/>
  <c r="DN24" i="22"/>
  <c r="DL24" i="22"/>
  <c r="DG24" i="22"/>
  <c r="DE24" i="22"/>
  <c r="CZ24" i="22"/>
  <c r="CX24" i="22"/>
  <c r="CS24" i="22"/>
  <c r="CQ24" i="22"/>
  <c r="CL24" i="22"/>
  <c r="CJ24" i="22"/>
  <c r="CE24" i="22"/>
  <c r="CC24" i="22"/>
  <c r="BX24" i="22"/>
  <c r="BV24" i="22"/>
  <c r="BQ24" i="22"/>
  <c r="BO24" i="22"/>
  <c r="BJ24" i="22"/>
  <c r="BH24" i="22"/>
  <c r="DU23" i="22"/>
  <c r="DN23" i="22"/>
  <c r="DL23" i="22"/>
  <c r="DG23" i="22"/>
  <c r="DE23" i="22"/>
  <c r="CZ23" i="22"/>
  <c r="CX23" i="22"/>
  <c r="CS23" i="22"/>
  <c r="CQ23" i="22"/>
  <c r="CL23" i="22"/>
  <c r="CJ23" i="22"/>
  <c r="CE23" i="22"/>
  <c r="CC23" i="22"/>
  <c r="BX23" i="22"/>
  <c r="BV23" i="22"/>
  <c r="BQ23" i="22"/>
  <c r="BO23" i="22"/>
  <c r="BJ23" i="22"/>
  <c r="BH23" i="22"/>
  <c r="DU22" i="22"/>
  <c r="DN22" i="22"/>
  <c r="DL22" i="22"/>
  <c r="DG22" i="22"/>
  <c r="DE22" i="22"/>
  <c r="CZ22" i="22"/>
  <c r="CX22" i="22"/>
  <c r="CS22" i="22"/>
  <c r="CQ22" i="22"/>
  <c r="CL22" i="22"/>
  <c r="CJ22" i="22"/>
  <c r="CE22" i="22"/>
  <c r="CC22" i="22"/>
  <c r="BX22" i="22"/>
  <c r="BV22" i="22"/>
  <c r="BQ22" i="22"/>
  <c r="BO22" i="22"/>
  <c r="BJ22" i="22"/>
  <c r="BH22" i="22"/>
  <c r="DU21" i="22"/>
  <c r="DN21" i="22"/>
  <c r="DL21" i="22"/>
  <c r="DG21" i="22"/>
  <c r="DE21" i="22"/>
  <c r="CZ21" i="22"/>
  <c r="CX21" i="22"/>
  <c r="CS21" i="22"/>
  <c r="CQ21" i="22"/>
  <c r="CL21" i="22"/>
  <c r="CJ21" i="22"/>
  <c r="CE21" i="22"/>
  <c r="CC21" i="22"/>
  <c r="BX21" i="22"/>
  <c r="BV21" i="22"/>
  <c r="BQ21" i="22"/>
  <c r="BO21" i="22"/>
  <c r="BJ21" i="22"/>
  <c r="BH21" i="22"/>
  <c r="DU20" i="22"/>
  <c r="DN20" i="22"/>
  <c r="DL20" i="22"/>
  <c r="DG20" i="22"/>
  <c r="DE20" i="22"/>
  <c r="CZ20" i="22"/>
  <c r="CX20" i="22"/>
  <c r="CS20" i="22"/>
  <c r="CQ20" i="22"/>
  <c r="CL20" i="22"/>
  <c r="CJ20" i="22"/>
  <c r="CE20" i="22"/>
  <c r="CC20" i="22"/>
  <c r="BX20" i="22"/>
  <c r="BV20" i="22"/>
  <c r="BQ20" i="22"/>
  <c r="BO20" i="22"/>
  <c r="BJ20" i="22"/>
  <c r="BH20" i="22"/>
  <c r="DU19" i="22"/>
  <c r="DN19" i="22"/>
  <c r="DL19" i="22"/>
  <c r="DG19" i="22"/>
  <c r="DE19" i="22"/>
  <c r="CZ19" i="22"/>
  <c r="CX19" i="22"/>
  <c r="CS19" i="22"/>
  <c r="CQ19" i="22"/>
  <c r="CL19" i="22"/>
  <c r="CJ19" i="22"/>
  <c r="CE19" i="22"/>
  <c r="CC19" i="22"/>
  <c r="BX19" i="22"/>
  <c r="BV19" i="22"/>
  <c r="BQ19" i="22"/>
  <c r="BO19" i="22"/>
  <c r="BJ19" i="22"/>
  <c r="BH19" i="22"/>
  <c r="DU18" i="22"/>
  <c r="DN18" i="22"/>
  <c r="DL18" i="22"/>
  <c r="DG18" i="22"/>
  <c r="DE18" i="22"/>
  <c r="CZ18" i="22"/>
  <c r="CX18" i="22"/>
  <c r="CS18" i="22"/>
  <c r="CQ18" i="22"/>
  <c r="CL18" i="22"/>
  <c r="CJ18" i="22"/>
  <c r="CE18" i="22"/>
  <c r="CC18" i="22"/>
  <c r="BX18" i="22"/>
  <c r="BV18" i="22"/>
  <c r="BQ18" i="22"/>
  <c r="BO18" i="22"/>
  <c r="BJ18" i="22"/>
  <c r="BH18" i="22"/>
  <c r="DU17" i="22"/>
  <c r="DN17" i="22"/>
  <c r="DL17" i="22"/>
  <c r="DG17" i="22"/>
  <c r="DE17" i="22"/>
  <c r="CZ17" i="22"/>
  <c r="CX17" i="22"/>
  <c r="CS17" i="22"/>
  <c r="CQ17" i="22"/>
  <c r="CL17" i="22"/>
  <c r="CJ17" i="22"/>
  <c r="CE17" i="22"/>
  <c r="CC17" i="22"/>
  <c r="BX17" i="22"/>
  <c r="BV17" i="22"/>
  <c r="BQ17" i="22"/>
  <c r="BO17" i="22"/>
  <c r="BJ17" i="22"/>
  <c r="BH17" i="22"/>
  <c r="DU16" i="22"/>
  <c r="DN16" i="22"/>
  <c r="DL16" i="22"/>
  <c r="DG16" i="22"/>
  <c r="DE16" i="22"/>
  <c r="CZ16" i="22"/>
  <c r="CX16" i="22"/>
  <c r="CS16" i="22"/>
  <c r="CQ16" i="22"/>
  <c r="CL16" i="22"/>
  <c r="CJ16" i="22"/>
  <c r="CE16" i="22"/>
  <c r="CC16" i="22"/>
  <c r="BX16" i="22"/>
  <c r="BV16" i="22"/>
  <c r="BQ16" i="22"/>
  <c r="BO16" i="22"/>
  <c r="BJ16" i="22"/>
  <c r="BH16" i="22"/>
  <c r="DU15" i="22"/>
  <c r="DN15" i="22"/>
  <c r="DL15" i="22"/>
  <c r="DG15" i="22"/>
  <c r="DE15" i="22"/>
  <c r="CZ15" i="22"/>
  <c r="CX15" i="22"/>
  <c r="CS15" i="22"/>
  <c r="CQ15" i="22"/>
  <c r="CL15" i="22"/>
  <c r="CJ15" i="22"/>
  <c r="CE15" i="22"/>
  <c r="CC15" i="22"/>
  <c r="BX15" i="22"/>
  <c r="BV15" i="22"/>
  <c r="BQ15" i="22"/>
  <c r="BO15" i="22"/>
  <c r="BJ15" i="22"/>
  <c r="BH15" i="22"/>
  <c r="DU14" i="22"/>
  <c r="DN14" i="22"/>
  <c r="DL14" i="22"/>
  <c r="DG14" i="22"/>
  <c r="DE14" i="22"/>
  <c r="CZ14" i="22"/>
  <c r="CX14" i="22"/>
  <c r="CS14" i="22"/>
  <c r="CQ14" i="22"/>
  <c r="CL14" i="22"/>
  <c r="CJ14" i="22"/>
  <c r="CE14" i="22"/>
  <c r="CC14" i="22"/>
  <c r="BX14" i="22"/>
  <c r="BV14" i="22"/>
  <c r="BQ14" i="22"/>
  <c r="BO14" i="22"/>
  <c r="BJ14" i="22"/>
  <c r="BH14" i="22"/>
  <c r="DU13" i="22"/>
  <c r="DN13" i="22"/>
  <c r="DL13" i="22"/>
  <c r="DG13" i="22"/>
  <c r="DE13" i="22"/>
  <c r="CZ13" i="22"/>
  <c r="CX13" i="22"/>
  <c r="CS13" i="22"/>
  <c r="CQ13" i="22"/>
  <c r="CL13" i="22"/>
  <c r="CJ13" i="22"/>
  <c r="CE13" i="22"/>
  <c r="CC13" i="22"/>
  <c r="BX13" i="22"/>
  <c r="BV13" i="22"/>
  <c r="BQ13" i="22"/>
  <c r="BO13" i="22"/>
  <c r="BJ13" i="22"/>
  <c r="BH13" i="22"/>
  <c r="DU12" i="22"/>
  <c r="DN12" i="22"/>
  <c r="DN32" i="22" s="1"/>
  <c r="DL12" i="22"/>
  <c r="DG12" i="22"/>
  <c r="DG32" i="22" s="1"/>
  <c r="DE12" i="22"/>
  <c r="CZ12" i="22"/>
  <c r="CX12" i="22"/>
  <c r="CS12" i="22"/>
  <c r="CS32" i="22" s="1"/>
  <c r="CQ12" i="22"/>
  <c r="CL12" i="22"/>
  <c r="CL32" i="22" s="1"/>
  <c r="CJ12" i="22"/>
  <c r="CE12" i="22"/>
  <c r="CE32" i="22" s="1"/>
  <c r="CC12" i="22"/>
  <c r="BX12" i="22"/>
  <c r="BX32" i="22" s="1"/>
  <c r="BV12" i="22"/>
  <c r="BQ12" i="22"/>
  <c r="BQ32" i="22" s="1"/>
  <c r="BO12" i="22"/>
  <c r="BJ12" i="22"/>
  <c r="BJ32" i="22" s="1"/>
  <c r="BH12" i="22"/>
  <c r="DQ8" i="22"/>
  <c r="DP8" i="22"/>
  <c r="DJ8" i="22"/>
  <c r="DI8" i="22" s="1"/>
  <c r="DC8" i="22"/>
  <c r="DB8" i="22" s="1"/>
  <c r="CV8" i="22"/>
  <c r="CU8" i="22" s="1"/>
  <c r="CO8" i="22"/>
  <c r="CN8" i="22"/>
  <c r="CH8" i="22"/>
  <c r="CG8" i="22" s="1"/>
  <c r="CA8" i="22"/>
  <c r="BZ8" i="22" s="1"/>
  <c r="BT8" i="22"/>
  <c r="BS8" i="22"/>
  <c r="BM8" i="22"/>
  <c r="BL8" i="22"/>
  <c r="DP7" i="22"/>
  <c r="DI7" i="22"/>
  <c r="DB7" i="22"/>
  <c r="CU7" i="22"/>
  <c r="CN7" i="22"/>
  <c r="CG7" i="22"/>
  <c r="BZ7" i="22"/>
  <c r="BS7" i="22"/>
  <c r="BL7" i="22"/>
  <c r="DQ6" i="22"/>
  <c r="DP6" i="22"/>
  <c r="DJ6" i="22"/>
  <c r="DI6" i="22"/>
  <c r="DC6" i="22"/>
  <c r="DB6" i="22" s="1"/>
  <c r="CV6" i="22"/>
  <c r="CU6" i="22" s="1"/>
  <c r="CO6" i="22"/>
  <c r="CN6" i="22"/>
  <c r="CH6" i="22"/>
  <c r="CG6" i="22"/>
  <c r="CA6" i="22"/>
  <c r="BZ6" i="22" s="1"/>
  <c r="BT6" i="22"/>
  <c r="BS6" i="22" s="1"/>
  <c r="BM6" i="22"/>
  <c r="BL6" i="22"/>
  <c r="DP5" i="22"/>
  <c r="DI5" i="22"/>
  <c r="DB5" i="22"/>
  <c r="CU5" i="22"/>
  <c r="CN5" i="22"/>
  <c r="CG5" i="22"/>
  <c r="BZ5" i="22"/>
  <c r="BS5" i="22"/>
  <c r="BL5" i="22"/>
  <c r="DU12" i="6"/>
  <c r="DU13" i="6"/>
  <c r="DU14" i="6"/>
  <c r="DU15" i="6"/>
  <c r="DU16" i="6"/>
  <c r="DU17" i="6"/>
  <c r="DU18" i="6"/>
  <c r="DU19" i="6"/>
  <c r="DU20" i="6"/>
  <c r="DU21" i="6"/>
  <c r="DU22" i="6"/>
  <c r="DU23" i="6"/>
  <c r="DU24" i="6"/>
  <c r="DU25" i="6"/>
  <c r="DU26" i="6"/>
  <c r="DU27" i="6"/>
  <c r="DU28" i="6"/>
  <c r="DU29" i="6"/>
  <c r="DU30" i="6"/>
  <c r="DU31" i="6"/>
  <c r="BJ74" i="22" l="1"/>
  <c r="BY65" i="22"/>
  <c r="CM65" i="22"/>
  <c r="DA65" i="22"/>
  <c r="DO65" i="22"/>
  <c r="BK65" i="22"/>
  <c r="BS74" i="22"/>
  <c r="CG74" i="22"/>
  <c r="CU74" i="22"/>
  <c r="DI74" i="22"/>
  <c r="BL74" i="22"/>
  <c r="BZ74" i="22"/>
  <c r="CN74" i="22"/>
  <c r="DB74" i="22"/>
  <c r="DP74" i="22"/>
  <c r="BL65" i="22"/>
  <c r="DB65" i="22"/>
  <c r="CR65" i="22"/>
  <c r="BP74" i="22"/>
  <c r="CD74" i="22"/>
  <c r="CR74" i="22"/>
  <c r="DF74" i="22"/>
  <c r="BZ65" i="22"/>
  <c r="DP65" i="22"/>
  <c r="CD65" i="22"/>
  <c r="CN65" i="22"/>
  <c r="BP65" i="22"/>
  <c r="DF65" i="22"/>
  <c r="BS57" i="22"/>
  <c r="CG57" i="22"/>
  <c r="CU57" i="22"/>
  <c r="DI57" i="22"/>
  <c r="BQ65" i="22"/>
  <c r="CE65" i="22"/>
  <c r="CS65" i="22"/>
  <c r="DG65" i="22"/>
  <c r="BQ74" i="22"/>
  <c r="CE74" i="22"/>
  <c r="CS74" i="22"/>
  <c r="DG74" i="22"/>
  <c r="BI57" i="22"/>
  <c r="BI58" i="22" s="1"/>
  <c r="BW57" i="22"/>
  <c r="BW58" i="22" s="1"/>
  <c r="CK57" i="22"/>
  <c r="CY57" i="22"/>
  <c r="DM57" i="22"/>
  <c r="BR65" i="22"/>
  <c r="CF65" i="22"/>
  <c r="CT65" i="22"/>
  <c r="DH65" i="22"/>
  <c r="BR74" i="22"/>
  <c r="CF74" i="22"/>
  <c r="CT74" i="22"/>
  <c r="DH74" i="22"/>
  <c r="DN74" i="22"/>
  <c r="BJ57" i="22"/>
  <c r="BX57" i="22"/>
  <c r="CL57" i="22"/>
  <c r="CZ57" i="22"/>
  <c r="DN57" i="22"/>
  <c r="CM57" i="22"/>
  <c r="DA57" i="22"/>
  <c r="DO57" i="22"/>
  <c r="BI65" i="22"/>
  <c r="BW65" i="22"/>
  <c r="CK65" i="22"/>
  <c r="CY65" i="22"/>
  <c r="DM65" i="22"/>
  <c r="BI74" i="22"/>
  <c r="BW74" i="22"/>
  <c r="CK74" i="22"/>
  <c r="CY74" i="22"/>
  <c r="DM74" i="22"/>
  <c r="DU32" i="6"/>
  <c r="DU32" i="22"/>
  <c r="BS65" i="22"/>
  <c r="CG65" i="22"/>
  <c r="CU65" i="22"/>
  <c r="DI65" i="22"/>
  <c r="BK74" i="22"/>
  <c r="BY74" i="22"/>
  <c r="CM74" i="22"/>
  <c r="DA74" i="22"/>
  <c r="DO74" i="22"/>
  <c r="BR57" i="22"/>
  <c r="BP58" i="22" s="1"/>
  <c r="CF57" i="22"/>
  <c r="CT57" i="22"/>
  <c r="DH57" i="22"/>
  <c r="CY66" i="22" l="1"/>
  <c r="BW75" i="22"/>
  <c r="CD66" i="22"/>
  <c r="CR75" i="22"/>
  <c r="DM75" i="22"/>
  <c r="CY75" i="22"/>
  <c r="BP75" i="22"/>
  <c r="BP66" i="22"/>
  <c r="BI75" i="22"/>
  <c r="DF75" i="22"/>
  <c r="BW66" i="22"/>
  <c r="BI66" i="22"/>
  <c r="CK75" i="22"/>
  <c r="CK66" i="22"/>
  <c r="DM66" i="22"/>
  <c r="CD75" i="22"/>
  <c r="DF66" i="22"/>
  <c r="CR66" i="22"/>
  <c r="AA55" i="6" l="1"/>
  <c r="AA54" i="6"/>
  <c r="AA53" i="6"/>
  <c r="AA52" i="6"/>
  <c r="Z53" i="6"/>
  <c r="Z52" i="6"/>
  <c r="Y54" i="6"/>
  <c r="Y53" i="6"/>
  <c r="Y52" i="6"/>
  <c r="X53" i="6"/>
  <c r="X52" i="6"/>
  <c r="AA46" i="6"/>
  <c r="AA45" i="6"/>
  <c r="AA44" i="6"/>
  <c r="AA43" i="6"/>
  <c r="Z46" i="6"/>
  <c r="Z45" i="6"/>
  <c r="Z44" i="6"/>
  <c r="Z43" i="6"/>
  <c r="Y46" i="6"/>
  <c r="Y45" i="6"/>
  <c r="Y44" i="6"/>
  <c r="Y43" i="6"/>
  <c r="X46" i="6"/>
  <c r="X45" i="6"/>
  <c r="X44" i="6"/>
  <c r="X43" i="6"/>
  <c r="AF48" i="6"/>
  <c r="AE56" i="6" s="1"/>
  <c r="AE48" i="6"/>
  <c r="AE55" i="6" s="1"/>
  <c r="AD48" i="6"/>
  <c r="AD49" i="6" s="1"/>
  <c r="AE54" i="6" s="1"/>
  <c r="AC48" i="6"/>
  <c r="AC49" i="6" s="1"/>
  <c r="AE53" i="6" s="1"/>
  <c r="AF43" i="6"/>
  <c r="AD56" i="6" s="1"/>
  <c r="AF56" i="6" s="1"/>
  <c r="AG56" i="6" s="1"/>
  <c r="AE43" i="6"/>
  <c r="AD43" i="6"/>
  <c r="AD44" i="6" s="1"/>
  <c r="AD54" i="6" s="1"/>
  <c r="AF54" i="6" s="1"/>
  <c r="AG54" i="6" s="1"/>
  <c r="AC43" i="6"/>
  <c r="AC44" i="6" s="1"/>
  <c r="AD53" i="6" s="1"/>
  <c r="AF53" i="6" s="1"/>
  <c r="AG53" i="6" s="1"/>
  <c r="AF48" i="22"/>
  <c r="AE56" i="22" s="1"/>
  <c r="AE48" i="22"/>
  <c r="AD48" i="22"/>
  <c r="AC48" i="22"/>
  <c r="AF43" i="22"/>
  <c r="AE43" i="22"/>
  <c r="AE44" i="22" s="1"/>
  <c r="AD43" i="22"/>
  <c r="AD44" i="22" s="1"/>
  <c r="AC43" i="22"/>
  <c r="AC44" i="22" s="1"/>
  <c r="AA55" i="22"/>
  <c r="AA54" i="22"/>
  <c r="AA53" i="22"/>
  <c r="AA52" i="22"/>
  <c r="Z55" i="22"/>
  <c r="Z54" i="22"/>
  <c r="Z53" i="22"/>
  <c r="Z52" i="22"/>
  <c r="Y55" i="22"/>
  <c r="Y54" i="22"/>
  <c r="Y53" i="22"/>
  <c r="Y52" i="22"/>
  <c r="X55" i="22"/>
  <c r="X54" i="22"/>
  <c r="X53" i="22"/>
  <c r="X52" i="22"/>
  <c r="Y46" i="22"/>
  <c r="Y45" i="22"/>
  <c r="Y44" i="22"/>
  <c r="Y43" i="22"/>
  <c r="Y47" i="22" s="1"/>
  <c r="AA46" i="22"/>
  <c r="AA45" i="22"/>
  <c r="AA44" i="22"/>
  <c r="AA43" i="22"/>
  <c r="Z46" i="22"/>
  <c r="Z45" i="22"/>
  <c r="Z44" i="22"/>
  <c r="Z43" i="22"/>
  <c r="Z47" i="22" s="1"/>
  <c r="X46" i="22"/>
  <c r="X45" i="22"/>
  <c r="X44" i="22"/>
  <c r="X43" i="22"/>
  <c r="CN44" i="6"/>
  <c r="CM44" i="6"/>
  <c r="AA56" i="6" l="1"/>
  <c r="Y56" i="22"/>
  <c r="AA56" i="22"/>
  <c r="X47" i="22"/>
  <c r="Z56" i="22"/>
  <c r="Y47" i="6"/>
  <c r="AA47" i="6"/>
  <c r="X47" i="6"/>
  <c r="AE49" i="6"/>
  <c r="Z47" i="6"/>
  <c r="X48" i="6" s="1"/>
  <c r="AF55" i="6"/>
  <c r="AG55" i="6" s="1"/>
  <c r="AF49" i="6"/>
  <c r="AE44" i="6"/>
  <c r="AF44" i="6"/>
  <c r="E22" i="19" l="1"/>
  <c r="D3" i="20" s="1"/>
  <c r="G14" i="21"/>
  <c r="B5" i="21"/>
  <c r="E36" i="19"/>
  <c r="E34" i="19"/>
  <c r="E33" i="19"/>
  <c r="E32" i="19"/>
  <c r="E31" i="19"/>
  <c r="E30" i="19"/>
  <c r="E29" i="19"/>
  <c r="E28" i="19"/>
  <c r="E27" i="19"/>
  <c r="E26" i="19"/>
  <c r="E25" i="19"/>
  <c r="E24" i="19"/>
  <c r="E23" i="19"/>
  <c r="D14" i="19"/>
  <c r="E8" i="19"/>
  <c r="E7" i="19"/>
  <c r="E6" i="19"/>
  <c r="D14" i="23"/>
  <c r="E8" i="23"/>
  <c r="E7" i="23"/>
  <c r="E6" i="23"/>
  <c r="F18" i="20"/>
  <c r="F14" i="20"/>
  <c r="F12" i="20"/>
  <c r="F10" i="20"/>
  <c r="F9" i="20"/>
  <c r="F8" i="20"/>
  <c r="F7" i="20"/>
  <c r="F6" i="20"/>
  <c r="F5" i="20"/>
  <c r="F4" i="20"/>
  <c r="F3" i="20"/>
  <c r="AF49" i="22"/>
  <c r="AE49" i="22"/>
  <c r="AD49" i="22"/>
  <c r="AC49" i="22"/>
  <c r="E37" i="19"/>
  <c r="AF44" i="22"/>
  <c r="AA47" i="22"/>
  <c r="BG32" i="22"/>
  <c r="BF32" i="22"/>
  <c r="BB32" i="22"/>
  <c r="AZ32" i="22"/>
  <c r="AY32" i="22"/>
  <c r="AX32" i="22"/>
  <c r="AW32" i="22"/>
  <c r="AU32" i="22"/>
  <c r="AT32" i="22"/>
  <c r="AS32" i="22"/>
  <c r="AR32" i="22"/>
  <c r="AQ32" i="22"/>
  <c r="AJ32" i="22"/>
  <c r="AI32" i="22"/>
  <c r="AH32" i="22"/>
  <c r="AG32" i="22"/>
  <c r="AE32" i="22"/>
  <c r="V32" i="22"/>
  <c r="S32" i="22"/>
  <c r="O32" i="22"/>
  <c r="D7" i="21" s="1"/>
  <c r="D32" i="22"/>
  <c r="AN31" i="22" a="1"/>
  <c r="AN31" i="22" s="1"/>
  <c r="AL31" i="22" a="1"/>
  <c r="AL31" i="22" s="1"/>
  <c r="AF31" i="22"/>
  <c r="T31" i="22"/>
  <c r="U31" i="22" s="1"/>
  <c r="AN30" i="22" a="1"/>
  <c r="AN30" i="22" s="1"/>
  <c r="AL30" i="22" a="1"/>
  <c r="AL30" i="22" s="1"/>
  <c r="AF30" i="22"/>
  <c r="T30" i="22"/>
  <c r="U30" i="22" s="1"/>
  <c r="AN29" i="22" a="1"/>
  <c r="AN29" i="22" s="1"/>
  <c r="AL29" i="22" a="1"/>
  <c r="AL29" i="22" s="1"/>
  <c r="AF29" i="22"/>
  <c r="T29" i="22"/>
  <c r="U29" i="22" s="1"/>
  <c r="AD29" i="22" s="1"/>
  <c r="AN28" i="22" a="1"/>
  <c r="AN28" i="22" s="1"/>
  <c r="AL28" i="22" a="1"/>
  <c r="AL28" i="22" s="1"/>
  <c r="AF28" i="22"/>
  <c r="T28" i="22"/>
  <c r="U28" i="22" s="1"/>
  <c r="AD28" i="22" s="1"/>
  <c r="AN27" i="22" a="1"/>
  <c r="AN27" i="22" s="1"/>
  <c r="AL27" i="22" a="1"/>
  <c r="AL27" i="22" s="1"/>
  <c r="AF27" i="22"/>
  <c r="T27" i="22"/>
  <c r="U27" i="22" s="1"/>
  <c r="AN26" i="22" a="1"/>
  <c r="AN26" i="22" s="1"/>
  <c r="AL26" i="22" a="1"/>
  <c r="AL26" i="22" s="1"/>
  <c r="AF26" i="22"/>
  <c r="T26" i="22"/>
  <c r="U26" i="22" s="1"/>
  <c r="AN25" i="22" a="1"/>
  <c r="AN25" i="22" s="1"/>
  <c r="AL25" i="22" a="1"/>
  <c r="AL25" i="22" s="1"/>
  <c r="AF25" i="22"/>
  <c r="T25" i="22"/>
  <c r="U25" i="22" s="1"/>
  <c r="AN24" i="22" a="1"/>
  <c r="AN24" i="22" s="1"/>
  <c r="AL24" i="22" a="1"/>
  <c r="AL24" i="22" s="1"/>
  <c r="AF24" i="22"/>
  <c r="T24" i="22"/>
  <c r="U24" i="22" s="1"/>
  <c r="AD24" i="22" s="1"/>
  <c r="AN23" i="22" a="1"/>
  <c r="AN23" i="22" s="1"/>
  <c r="AL23" i="22" a="1"/>
  <c r="AL23" i="22" s="1"/>
  <c r="AF23" i="22"/>
  <c r="T23" i="22"/>
  <c r="U23" i="22" s="1"/>
  <c r="AN22" i="22" a="1"/>
  <c r="AN22" i="22" s="1"/>
  <c r="AL22" i="22" a="1"/>
  <c r="AL22" i="22" s="1"/>
  <c r="AF22" i="22"/>
  <c r="T22" i="22"/>
  <c r="U22" i="22" s="1"/>
  <c r="AN21" i="22" a="1"/>
  <c r="AN21" i="22" s="1"/>
  <c r="AL21" i="22" a="1"/>
  <c r="AL21" i="22" s="1"/>
  <c r="AF21" i="22"/>
  <c r="T21" i="22"/>
  <c r="U21" i="22" s="1"/>
  <c r="AD21" i="22" s="1"/>
  <c r="AN20" i="22" a="1"/>
  <c r="AN20" i="22" s="1"/>
  <c r="AL20" i="22" a="1"/>
  <c r="AL20" i="22" s="1"/>
  <c r="AF20" i="22"/>
  <c r="T20" i="22"/>
  <c r="U20" i="22" s="1"/>
  <c r="AD20" i="22" s="1"/>
  <c r="AN19" i="22" a="1"/>
  <c r="AN19" i="22" s="1"/>
  <c r="AL19" i="22" a="1"/>
  <c r="AL19" i="22" s="1"/>
  <c r="AF19" i="22"/>
  <c r="T19" i="22"/>
  <c r="U19" i="22" s="1"/>
  <c r="AN18" i="22" a="1"/>
  <c r="AN18" i="22" s="1"/>
  <c r="AL18" i="22" a="1"/>
  <c r="AL18" i="22" s="1"/>
  <c r="AF18" i="22"/>
  <c r="T18" i="22"/>
  <c r="U18" i="22" s="1"/>
  <c r="AN17" i="22" a="1"/>
  <c r="AN17" i="22" s="1"/>
  <c r="AL17" i="22" a="1"/>
  <c r="AL17" i="22" s="1"/>
  <c r="AF17" i="22"/>
  <c r="T17" i="22"/>
  <c r="U17" i="22" s="1"/>
  <c r="W17" i="22" s="1"/>
  <c r="Y17" i="22" s="1"/>
  <c r="AN16" i="22" a="1"/>
  <c r="AN16" i="22" s="1"/>
  <c r="AL16" i="22" a="1"/>
  <c r="AL16" i="22" s="1"/>
  <c r="AF16" i="22"/>
  <c r="T16" i="22"/>
  <c r="U16" i="22" s="1"/>
  <c r="AN15" i="22" a="1"/>
  <c r="AN15" i="22" s="1"/>
  <c r="AL15" i="22" a="1"/>
  <c r="AL15" i="22" s="1"/>
  <c r="AF15" i="22"/>
  <c r="T15" i="22"/>
  <c r="W15" i="22" s="1"/>
  <c r="Y15" i="22" s="1"/>
  <c r="AN14" i="22" a="1"/>
  <c r="AN14" i="22" s="1"/>
  <c r="AL14" i="22" a="1"/>
  <c r="AL14" i="22" s="1"/>
  <c r="AF14" i="22"/>
  <c r="U14" i="22"/>
  <c r="AN13" i="22" a="1"/>
  <c r="AN13" i="22" s="1"/>
  <c r="AL13" i="22" a="1"/>
  <c r="AL13" i="22" s="1"/>
  <c r="AF13" i="22"/>
  <c r="T13" i="22"/>
  <c r="U13" i="22" s="1"/>
  <c r="AD13" i="22" s="1"/>
  <c r="AN12" i="22" a="1"/>
  <c r="AN12" i="22" s="1"/>
  <c r="AL12" i="22" a="1"/>
  <c r="AL12" i="22" s="1"/>
  <c r="AF12" i="22"/>
  <c r="T12" i="22"/>
  <c r="U12" i="22" s="1"/>
  <c r="BG32" i="6"/>
  <c r="AX32" i="6"/>
  <c r="AY32" i="6"/>
  <c r="AZ32" i="6"/>
  <c r="AW32" i="6"/>
  <c r="AT32" i="6"/>
  <c r="AU32" i="6"/>
  <c r="AS32" i="6"/>
  <c r="AD17" i="22" l="1"/>
  <c r="AD26" i="22"/>
  <c r="W26" i="22"/>
  <c r="Y26" i="22" s="1"/>
  <c r="AA26" i="22" s="1"/>
  <c r="AB26" i="22" s="1"/>
  <c r="AD18" i="22"/>
  <c r="W18" i="22"/>
  <c r="Y18" i="22" s="1"/>
  <c r="AA18" i="22" s="1"/>
  <c r="AB18" i="22" s="1"/>
  <c r="W30" i="22"/>
  <c r="Y30" i="22" s="1"/>
  <c r="AA30" i="22" s="1"/>
  <c r="AB30" i="22" s="1"/>
  <c r="AD30" i="22"/>
  <c r="W29" i="22"/>
  <c r="Y29" i="22" s="1"/>
  <c r="AK55" i="22"/>
  <c r="W13" i="22"/>
  <c r="Y13" i="22" s="1"/>
  <c r="AK56" i="22"/>
  <c r="AL32" i="22"/>
  <c r="W19" i="22"/>
  <c r="AD19" i="22"/>
  <c r="F11" i="20"/>
  <c r="W14" i="22"/>
  <c r="Y14" i="22" s="1"/>
  <c r="AD14" i="22"/>
  <c r="F15" i="20"/>
  <c r="U32" i="22"/>
  <c r="AD12" i="22"/>
  <c r="W12" i="22"/>
  <c r="AD16" i="22"/>
  <c r="W16" i="22"/>
  <c r="AD22" i="22"/>
  <c r="W22" i="22"/>
  <c r="W24" i="22"/>
  <c r="AD23" i="22"/>
  <c r="W23" i="22"/>
  <c r="AD27" i="22"/>
  <c r="W27" i="22"/>
  <c r="W28" i="22"/>
  <c r="AA15" i="22"/>
  <c r="AB15" i="22" s="1"/>
  <c r="AA17" i="22"/>
  <c r="AB17" i="22" s="1"/>
  <c r="W21" i="22"/>
  <c r="F17" i="20"/>
  <c r="W31" i="22"/>
  <c r="AD31" i="22"/>
  <c r="W20" i="22"/>
  <c r="AD15" i="22"/>
  <c r="W25" i="22"/>
  <c r="AD25" i="22"/>
  <c r="AN32" i="22"/>
  <c r="AF32" i="22"/>
  <c r="AL53" i="22"/>
  <c r="AD58" i="22"/>
  <c r="AL55" i="22"/>
  <c r="AL56" i="22"/>
  <c r="AG32" i="6"/>
  <c r="AH32" i="6"/>
  <c r="AI32" i="6"/>
  <c r="AJ32" i="6"/>
  <c r="H14" i="21"/>
  <c r="AN59" i="22" l="1"/>
  <c r="AG44" i="22"/>
  <c r="AD57" i="22" s="1"/>
  <c r="AO58" i="22"/>
  <c r="AG49" i="22"/>
  <c r="AE57" i="22" s="1"/>
  <c r="AL57" i="22" s="1"/>
  <c r="X48" i="22"/>
  <c r="E35" i="19"/>
  <c r="F16" i="20"/>
  <c r="F13" i="20"/>
  <c r="AE58" i="22"/>
  <c r="AL58" i="22" s="1"/>
  <c r="X56" i="22"/>
  <c r="AA29" i="22"/>
  <c r="AB29" i="22" s="1"/>
  <c r="Y21" i="22"/>
  <c r="Y31" i="22"/>
  <c r="AC17" i="22"/>
  <c r="Y24" i="22"/>
  <c r="AC15" i="22"/>
  <c r="Y19" i="22"/>
  <c r="Y22" i="22"/>
  <c r="W32" i="22"/>
  <c r="Y12" i="22"/>
  <c r="AA12" i="22" s="1"/>
  <c r="AC26" i="22"/>
  <c r="Y20" i="22"/>
  <c r="AC30" i="22"/>
  <c r="AD32" i="22"/>
  <c r="AB14" i="22"/>
  <c r="AK53" i="22"/>
  <c r="AK57" i="22"/>
  <c r="AF57" i="22"/>
  <c r="Y23" i="22"/>
  <c r="AA23" i="22" s="1"/>
  <c r="AB23" i="22" s="1"/>
  <c r="AK58" i="22"/>
  <c r="Y25" i="22"/>
  <c r="AA25" i="22" s="1"/>
  <c r="AB25" i="22" s="1"/>
  <c r="AF56" i="22"/>
  <c r="Y28" i="22"/>
  <c r="AA13" i="22"/>
  <c r="AB13" i="22" s="1"/>
  <c r="AF55" i="22"/>
  <c r="AC18" i="22"/>
  <c r="Y27" i="22"/>
  <c r="AA27" i="22" s="1"/>
  <c r="AB27" i="22" s="1"/>
  <c r="Y16" i="22"/>
  <c r="BB32" i="6"/>
  <c r="BF32" i="6"/>
  <c r="O32" i="6"/>
  <c r="BL30" i="22" l="1"/>
  <c r="BN30" i="22" s="1"/>
  <c r="BL15" i="22"/>
  <c r="BL17" i="22"/>
  <c r="BN17" i="22" s="1"/>
  <c r="BL26" i="22"/>
  <c r="BN26" i="22" s="1"/>
  <c r="BL18" i="22"/>
  <c r="BN18" i="22" s="1"/>
  <c r="X57" i="22"/>
  <c r="AL53" i="6"/>
  <c r="AL55" i="6"/>
  <c r="AL56" i="6"/>
  <c r="AC29" i="22"/>
  <c r="AC13" i="22"/>
  <c r="AF58" i="22"/>
  <c r="AM58" i="22" s="1"/>
  <c r="AB12" i="22"/>
  <c r="AA28" i="22"/>
  <c r="AB28" i="22" s="1"/>
  <c r="AC14" i="22"/>
  <c r="AA24" i="22"/>
  <c r="AB24" i="22" s="1"/>
  <c r="Y32" i="22"/>
  <c r="AC12" i="22"/>
  <c r="AA20" i="22"/>
  <c r="AB20" i="22" s="1"/>
  <c r="AA19" i="22"/>
  <c r="AB19" i="22" s="1"/>
  <c r="AM57" i="22"/>
  <c r="AG57" i="22"/>
  <c r="AN57" i="22" s="1"/>
  <c r="AA21" i="22"/>
  <c r="AB21" i="22" s="1"/>
  <c r="AC23" i="22"/>
  <c r="AM55" i="22"/>
  <c r="AG55" i="22"/>
  <c r="AN55" i="22" s="1"/>
  <c r="AC25" i="22"/>
  <c r="AA16" i="22"/>
  <c r="AB16" i="22" s="1"/>
  <c r="AM56" i="22"/>
  <c r="AG56" i="22"/>
  <c r="AN56" i="22" s="1"/>
  <c r="AA31" i="22"/>
  <c r="AB31" i="22" s="1"/>
  <c r="AC27" i="22"/>
  <c r="AM53" i="22"/>
  <c r="AG53" i="22"/>
  <c r="AN53" i="22" s="1"/>
  <c r="AA22" i="22"/>
  <c r="AB22" i="22" s="1"/>
  <c r="S32" i="6"/>
  <c r="BS30" i="22" l="1"/>
  <c r="BS26" i="22"/>
  <c r="BU26" i="22" s="1"/>
  <c r="BZ26" i="22" s="1"/>
  <c r="BL12" i="22"/>
  <c r="BL29" i="22"/>
  <c r="BN29" i="22" s="1"/>
  <c r="BM26" i="22"/>
  <c r="BK26" i="22"/>
  <c r="BK17" i="22"/>
  <c r="BM17" i="22"/>
  <c r="BS17" i="22"/>
  <c r="BL14" i="22"/>
  <c r="BM15" i="22"/>
  <c r="BK15" i="22"/>
  <c r="BN15" i="22"/>
  <c r="BL13" i="22"/>
  <c r="BN13" i="22" s="1"/>
  <c r="BM18" i="22"/>
  <c r="BK18" i="22"/>
  <c r="BL25" i="22"/>
  <c r="BL27" i="22"/>
  <c r="BN27" i="22" s="1"/>
  <c r="BL23" i="22"/>
  <c r="BS18" i="22"/>
  <c r="BU18" i="22" s="1"/>
  <c r="BM30" i="22"/>
  <c r="BK30" i="22"/>
  <c r="AC19" i="22"/>
  <c r="AC20" i="22"/>
  <c r="AC21" i="22"/>
  <c r="AK56" i="6"/>
  <c r="AK55" i="6"/>
  <c r="AC24" i="22"/>
  <c r="AG58" i="22"/>
  <c r="AN58" i="22" s="1"/>
  <c r="AA32" i="22"/>
  <c r="AC16" i="22"/>
  <c r="AC31" i="22"/>
  <c r="AC22" i="22"/>
  <c r="AC28" i="22"/>
  <c r="DQ8" i="6"/>
  <c r="DP8" i="6" s="1"/>
  <c r="DP7" i="6"/>
  <c r="DQ6" i="6"/>
  <c r="DP6" i="6" s="1"/>
  <c r="DP5" i="6"/>
  <c r="DJ8" i="6"/>
  <c r="DI8" i="6" s="1"/>
  <c r="DI7" i="6"/>
  <c r="DJ6" i="6"/>
  <c r="DI6" i="6" s="1"/>
  <c r="DI5" i="6"/>
  <c r="DC8" i="6"/>
  <c r="DB8" i="6" s="1"/>
  <c r="DB7" i="6"/>
  <c r="DC6" i="6"/>
  <c r="DB6" i="6" s="1"/>
  <c r="DB5" i="6"/>
  <c r="CV8" i="6"/>
  <c r="CU8" i="6"/>
  <c r="CU7" i="6"/>
  <c r="CV6" i="6"/>
  <c r="CU6" i="6" s="1"/>
  <c r="CU5" i="6"/>
  <c r="CO8" i="6"/>
  <c r="CN8" i="6" s="1"/>
  <c r="CN7" i="6"/>
  <c r="CO6" i="6"/>
  <c r="CN6" i="6" s="1"/>
  <c r="CN5" i="6"/>
  <c r="CH8" i="6"/>
  <c r="CG8" i="6" s="1"/>
  <c r="CG7" i="6"/>
  <c r="CH6" i="6"/>
  <c r="CG6" i="6" s="1"/>
  <c r="CG5" i="6"/>
  <c r="CA8" i="6"/>
  <c r="BZ8" i="6"/>
  <c r="BZ7" i="6"/>
  <c r="CA6" i="6"/>
  <c r="BZ6" i="6" s="1"/>
  <c r="BZ5" i="6"/>
  <c r="BT8" i="6"/>
  <c r="BS8" i="6" s="1"/>
  <c r="BS7" i="6"/>
  <c r="BT6" i="6"/>
  <c r="BS6" i="6" s="1"/>
  <c r="BS5" i="6"/>
  <c r="BM8" i="6"/>
  <c r="BL8" i="6" s="1"/>
  <c r="BL7" i="6"/>
  <c r="BL5" i="6"/>
  <c r="BS27" i="22" l="1"/>
  <c r="BU27" i="22" s="1"/>
  <c r="BM23" i="22"/>
  <c r="BK23" i="22"/>
  <c r="BL19" i="22"/>
  <c r="BS15" i="22"/>
  <c r="BU15" i="22" s="1"/>
  <c r="BS29" i="22"/>
  <c r="BU29" i="22" s="1"/>
  <c r="BL32" i="22"/>
  <c r="BM12" i="22"/>
  <c r="BM32" i="22" s="1"/>
  <c r="BK12" i="22"/>
  <c r="BT17" i="22"/>
  <c r="BR17" i="22"/>
  <c r="BN12" i="22"/>
  <c r="BL31" i="22"/>
  <c r="BN31" i="22" s="1"/>
  <c r="BM14" i="22"/>
  <c r="BK14" i="22"/>
  <c r="BT26" i="22"/>
  <c r="BR26" i="22"/>
  <c r="BS13" i="22"/>
  <c r="BU13" i="22" s="1"/>
  <c r="BZ13" i="22" s="1"/>
  <c r="BM27" i="22"/>
  <c r="BK27" i="22"/>
  <c r="CB26" i="22"/>
  <c r="CA26" i="22"/>
  <c r="BY26" i="22"/>
  <c r="BL28" i="22"/>
  <c r="BN28" i="22" s="1"/>
  <c r="BT18" i="22"/>
  <c r="BR18" i="22"/>
  <c r="BN14" i="22"/>
  <c r="BT30" i="22"/>
  <c r="BR30" i="22"/>
  <c r="BL20" i="22"/>
  <c r="BL16" i="22"/>
  <c r="BN16" i="22"/>
  <c r="BM25" i="22"/>
  <c r="BK25" i="22"/>
  <c r="BL24" i="22"/>
  <c r="BN25" i="22"/>
  <c r="BZ18" i="22"/>
  <c r="CB18" i="22" s="1"/>
  <c r="CG18" i="22" s="1"/>
  <c r="BL22" i="22"/>
  <c r="BN22" i="22" s="1"/>
  <c r="BL21" i="22"/>
  <c r="BN21" i="22" s="1"/>
  <c r="BS21" i="22" s="1"/>
  <c r="BN23" i="22"/>
  <c r="BK13" i="22"/>
  <c r="BM13" i="22"/>
  <c r="BU17" i="22"/>
  <c r="BK29" i="22"/>
  <c r="BM29" i="22"/>
  <c r="BU30" i="22"/>
  <c r="D11" i="20"/>
  <c r="G28" i="21" s="1"/>
  <c r="E30" i="23"/>
  <c r="AN55" i="6"/>
  <c r="AM55" i="6"/>
  <c r="AM56" i="6"/>
  <c r="AN53" i="6"/>
  <c r="AM53" i="6"/>
  <c r="AH58" i="22"/>
  <c r="AC32" i="22"/>
  <c r="BS31" i="22" l="1"/>
  <c r="BU31" i="22" s="1"/>
  <c r="BS22" i="22"/>
  <c r="BU22" i="22" s="1"/>
  <c r="BS28" i="22"/>
  <c r="BU28" i="22" s="1"/>
  <c r="BM19" i="22"/>
  <c r="BK19" i="22"/>
  <c r="BS14" i="22"/>
  <c r="BU14" i="22"/>
  <c r="CG26" i="22"/>
  <c r="CI26" i="22" s="1"/>
  <c r="BZ17" i="22"/>
  <c r="BM22" i="22"/>
  <c r="BK22" i="22"/>
  <c r="BM16" i="22"/>
  <c r="BK16" i="22"/>
  <c r="BL47" i="22" s="1"/>
  <c r="BN32" i="22"/>
  <c r="BS12" i="22"/>
  <c r="BK32" i="22"/>
  <c r="BS16" i="22"/>
  <c r="BU16" i="22" s="1"/>
  <c r="BZ29" i="22"/>
  <c r="CB29" i="22" s="1"/>
  <c r="BY18" i="22"/>
  <c r="CA18" i="22"/>
  <c r="CB13" i="22"/>
  <c r="BY13" i="22"/>
  <c r="CA13" i="22"/>
  <c r="BR29" i="22"/>
  <c r="BT29" i="22"/>
  <c r="BM20" i="22"/>
  <c r="BK20" i="22"/>
  <c r="BT13" i="22"/>
  <c r="BR13" i="22"/>
  <c r="BZ15" i="22"/>
  <c r="CB15" i="22" s="1"/>
  <c r="BZ30" i="22"/>
  <c r="CB30" i="22" s="1"/>
  <c r="BM24" i="22"/>
  <c r="BK24" i="22"/>
  <c r="BJ46" i="22" s="1"/>
  <c r="BN20" i="22"/>
  <c r="BS20" i="22" s="1"/>
  <c r="BR15" i="22"/>
  <c r="BT15" i="22"/>
  <c r="BZ27" i="22"/>
  <c r="CB27" i="22" s="1"/>
  <c r="BU21" i="22"/>
  <c r="BT21" i="22"/>
  <c r="BR21" i="22"/>
  <c r="CI18" i="22"/>
  <c r="CF18" i="22"/>
  <c r="CH18" i="22"/>
  <c r="BK31" i="22"/>
  <c r="BM31" i="22"/>
  <c r="BK28" i="22"/>
  <c r="BM28" i="22"/>
  <c r="BS25" i="22"/>
  <c r="BU25" i="22" s="1"/>
  <c r="BZ25" i="22" s="1"/>
  <c r="BS23" i="22"/>
  <c r="BU23" i="22" s="1"/>
  <c r="BZ23" i="22" s="1"/>
  <c r="BM21" i="22"/>
  <c r="BK21" i="22"/>
  <c r="BN24" i="22"/>
  <c r="BN19" i="22"/>
  <c r="BR27" i="22"/>
  <c r="BT27" i="22"/>
  <c r="BW32" i="6"/>
  <c r="BJ47" i="22" l="1"/>
  <c r="BK44" i="22"/>
  <c r="BZ16" i="22"/>
  <c r="CB16" i="22" s="1"/>
  <c r="BZ28" i="22"/>
  <c r="CG27" i="22"/>
  <c r="CI27" i="22" s="1"/>
  <c r="CB25" i="22"/>
  <c r="CA25" i="22"/>
  <c r="BY25" i="22"/>
  <c r="BZ22" i="22"/>
  <c r="CB22" i="22" s="1"/>
  <c r="CB23" i="22"/>
  <c r="BY23" i="22"/>
  <c r="CA23" i="22"/>
  <c r="CG15" i="22"/>
  <c r="CI15" i="22" s="1"/>
  <c r="BU20" i="22"/>
  <c r="BR20" i="22"/>
  <c r="BT20" i="22"/>
  <c r="BR12" i="22"/>
  <c r="BS32" i="22"/>
  <c r="BT12" i="22"/>
  <c r="BT32" i="22" s="1"/>
  <c r="CG13" i="22"/>
  <c r="BK45" i="22"/>
  <c r="BI45" i="22"/>
  <c r="BU12" i="22"/>
  <c r="CA17" i="22"/>
  <c r="BY17" i="22"/>
  <c r="BZ21" i="22"/>
  <c r="CB21" i="22" s="1"/>
  <c r="BI44" i="22"/>
  <c r="BK47" i="22"/>
  <c r="CB17" i="22"/>
  <c r="BJ45" i="22"/>
  <c r="BI46" i="22"/>
  <c r="CN26" i="22"/>
  <c r="CP26" i="22" s="1"/>
  <c r="BT28" i="22"/>
  <c r="BR28" i="22"/>
  <c r="BT23" i="22"/>
  <c r="BR23" i="22"/>
  <c r="CA27" i="22"/>
  <c r="BY27" i="22"/>
  <c r="CG30" i="22"/>
  <c r="CI30" i="22" s="1"/>
  <c r="CG29" i="22"/>
  <c r="CI29" i="22" s="1"/>
  <c r="BK46" i="22"/>
  <c r="BL46" i="22"/>
  <c r="CH26" i="22"/>
  <c r="CF26" i="22"/>
  <c r="BS19" i="22"/>
  <c r="BU19" i="22" s="1"/>
  <c r="CA30" i="22"/>
  <c r="BY30" i="22"/>
  <c r="BY29" i="22"/>
  <c r="CA29" i="22"/>
  <c r="BL44" i="22"/>
  <c r="BZ14" i="22"/>
  <c r="CB14" i="22" s="1"/>
  <c r="BT22" i="22"/>
  <c r="BR22" i="22"/>
  <c r="BS24" i="22"/>
  <c r="BR25" i="22"/>
  <c r="BT25" i="22"/>
  <c r="BL45" i="22"/>
  <c r="BJ44" i="22"/>
  <c r="BR14" i="22"/>
  <c r="BT14" i="22"/>
  <c r="BZ31" i="22"/>
  <c r="CB31" i="22" s="1"/>
  <c r="CN18" i="22"/>
  <c r="CP18" i="22" s="1"/>
  <c r="CU18" i="22" s="1"/>
  <c r="CA15" i="22"/>
  <c r="BY15" i="22"/>
  <c r="BT16" i="22"/>
  <c r="BR16" i="22"/>
  <c r="BI47" i="22"/>
  <c r="BR31" i="22"/>
  <c r="BT31" i="22"/>
  <c r="DP73" i="6"/>
  <c r="DI73" i="6"/>
  <c r="DB73" i="6"/>
  <c r="CU73" i="6"/>
  <c r="CN73" i="6"/>
  <c r="CG73" i="6"/>
  <c r="BZ73" i="6"/>
  <c r="BS73" i="6"/>
  <c r="BL73" i="6"/>
  <c r="DP72" i="6"/>
  <c r="DI72" i="6"/>
  <c r="DB72" i="6"/>
  <c r="CU72" i="6"/>
  <c r="CN72" i="6"/>
  <c r="CG72" i="6"/>
  <c r="BZ72" i="6"/>
  <c r="BS72" i="6"/>
  <c r="BL72" i="6"/>
  <c r="DP71" i="6"/>
  <c r="DI71" i="6"/>
  <c r="DB71" i="6"/>
  <c r="CU71" i="6"/>
  <c r="CN71" i="6"/>
  <c r="CG71" i="6"/>
  <c r="BZ71" i="6"/>
  <c r="BS71" i="6"/>
  <c r="BL71" i="6"/>
  <c r="DP70" i="6"/>
  <c r="DO70" i="6"/>
  <c r="DI70" i="6"/>
  <c r="DH70" i="6"/>
  <c r="DB70" i="6"/>
  <c r="DA70" i="6"/>
  <c r="CU70" i="6"/>
  <c r="CT70" i="6"/>
  <c r="CN70" i="6"/>
  <c r="CM70" i="6"/>
  <c r="CG70" i="6"/>
  <c r="CF70" i="6"/>
  <c r="BZ70" i="6"/>
  <c r="BY70" i="6"/>
  <c r="BS70" i="6"/>
  <c r="BR70" i="6"/>
  <c r="BL70" i="6"/>
  <c r="BK70" i="6"/>
  <c r="DP64" i="6"/>
  <c r="DI64" i="6"/>
  <c r="DB64" i="6"/>
  <c r="CU64" i="6"/>
  <c r="CN64" i="6"/>
  <c r="CG64" i="6"/>
  <c r="BZ64" i="6"/>
  <c r="BS64" i="6"/>
  <c r="BL64" i="6"/>
  <c r="DP63" i="6"/>
  <c r="DI63" i="6"/>
  <c r="DB63" i="6"/>
  <c r="CU63" i="6"/>
  <c r="CN63" i="6"/>
  <c r="CG63" i="6"/>
  <c r="BZ63" i="6"/>
  <c r="BS63" i="6"/>
  <c r="BL63" i="6"/>
  <c r="DP62" i="6"/>
  <c r="DI62" i="6"/>
  <c r="DB62" i="6"/>
  <c r="CU62" i="6"/>
  <c r="CN62" i="6"/>
  <c r="CG62" i="6"/>
  <c r="BZ62" i="6"/>
  <c r="BS62" i="6"/>
  <c r="BL62" i="6"/>
  <c r="DP61" i="6"/>
  <c r="DO61" i="6"/>
  <c r="DI61" i="6"/>
  <c r="DH61" i="6"/>
  <c r="DB61" i="6"/>
  <c r="DA61" i="6"/>
  <c r="CU61" i="6"/>
  <c r="CT61" i="6"/>
  <c r="CN61" i="6"/>
  <c r="CM61" i="6"/>
  <c r="CG61" i="6"/>
  <c r="CF61" i="6"/>
  <c r="BZ61" i="6"/>
  <c r="BY61" i="6"/>
  <c r="BS61" i="6"/>
  <c r="BR61" i="6"/>
  <c r="BL61" i="6"/>
  <c r="BK61" i="6"/>
  <c r="DP56" i="6"/>
  <c r="DO56" i="6"/>
  <c r="DN56" i="6"/>
  <c r="DM56" i="6"/>
  <c r="DI56" i="6"/>
  <c r="DH56" i="6"/>
  <c r="DG56" i="6"/>
  <c r="DF56" i="6"/>
  <c r="DB56" i="6"/>
  <c r="DA56" i="6"/>
  <c r="CZ56" i="6"/>
  <c r="CY56" i="6"/>
  <c r="CU56" i="6"/>
  <c r="CT56" i="6"/>
  <c r="CS56" i="6"/>
  <c r="CR56" i="6"/>
  <c r="CN56" i="6"/>
  <c r="CM56" i="6"/>
  <c r="CL56" i="6"/>
  <c r="CK56" i="6"/>
  <c r="CG56" i="6"/>
  <c r="CF56" i="6"/>
  <c r="CE56" i="6"/>
  <c r="CD56" i="6"/>
  <c r="BZ56" i="6"/>
  <c r="BY56" i="6"/>
  <c r="BX56" i="6"/>
  <c r="BW56" i="6"/>
  <c r="BS56" i="6"/>
  <c r="BR56" i="6"/>
  <c r="BQ56" i="6"/>
  <c r="BP56" i="6"/>
  <c r="BL56" i="6"/>
  <c r="BK56" i="6"/>
  <c r="BJ56" i="6"/>
  <c r="BI56" i="6"/>
  <c r="DP55" i="6"/>
  <c r="DO55" i="6"/>
  <c r="DN55" i="6"/>
  <c r="DM55" i="6"/>
  <c r="DI55" i="6"/>
  <c r="DH55" i="6"/>
  <c r="DG55" i="6"/>
  <c r="DF55" i="6"/>
  <c r="DB55" i="6"/>
  <c r="DA55" i="6"/>
  <c r="CZ55" i="6"/>
  <c r="CY55" i="6"/>
  <c r="CU55" i="6"/>
  <c r="CT55" i="6"/>
  <c r="CS55" i="6"/>
  <c r="CR55" i="6"/>
  <c r="CN55" i="6"/>
  <c r="CM55" i="6"/>
  <c r="CL55" i="6"/>
  <c r="CK55" i="6"/>
  <c r="CG55" i="6"/>
  <c r="CF55" i="6"/>
  <c r="CE55" i="6"/>
  <c r="CD55" i="6"/>
  <c r="BZ55" i="6"/>
  <c r="BY55" i="6"/>
  <c r="BX55" i="6"/>
  <c r="BW55" i="6"/>
  <c r="BS55" i="6"/>
  <c r="BR55" i="6"/>
  <c r="BQ55" i="6"/>
  <c r="BP55" i="6"/>
  <c r="BL55" i="6"/>
  <c r="BK55" i="6"/>
  <c r="BJ55" i="6"/>
  <c r="BI55" i="6"/>
  <c r="H35" i="21"/>
  <c r="DP54" i="6"/>
  <c r="DO54" i="6"/>
  <c r="DN54" i="6"/>
  <c r="DM54" i="6"/>
  <c r="DI54" i="6"/>
  <c r="DH54" i="6"/>
  <c r="DG54" i="6"/>
  <c r="DF54" i="6"/>
  <c r="DB54" i="6"/>
  <c r="DA54" i="6"/>
  <c r="CZ54" i="6"/>
  <c r="CY54" i="6"/>
  <c r="CU54" i="6"/>
  <c r="CT54" i="6"/>
  <c r="CS54" i="6"/>
  <c r="CR54" i="6"/>
  <c r="CN54" i="6"/>
  <c r="CM54" i="6"/>
  <c r="CL54" i="6"/>
  <c r="CK54" i="6"/>
  <c r="CG54" i="6"/>
  <c r="CF54" i="6"/>
  <c r="CE54" i="6"/>
  <c r="CD54" i="6"/>
  <c r="BZ54" i="6"/>
  <c r="BY54" i="6"/>
  <c r="BX54" i="6"/>
  <c r="BW54" i="6"/>
  <c r="BS54" i="6"/>
  <c r="BR54" i="6"/>
  <c r="BQ54" i="6"/>
  <c r="BP54" i="6"/>
  <c r="BL54" i="6"/>
  <c r="BK54" i="6"/>
  <c r="BJ54" i="6"/>
  <c r="BI54" i="6"/>
  <c r="H31" i="21"/>
  <c r="DP53" i="6"/>
  <c r="DO53" i="6"/>
  <c r="DN53" i="6"/>
  <c r="DM53" i="6"/>
  <c r="DI53" i="6"/>
  <c r="DH53" i="6"/>
  <c r="DG53" i="6"/>
  <c r="DF53" i="6"/>
  <c r="DB53" i="6"/>
  <c r="DA53" i="6"/>
  <c r="CZ53" i="6"/>
  <c r="CY53" i="6"/>
  <c r="CU53" i="6"/>
  <c r="CT53" i="6"/>
  <c r="CS53" i="6"/>
  <c r="CR53" i="6"/>
  <c r="CN53" i="6"/>
  <c r="CM53" i="6"/>
  <c r="CL53" i="6"/>
  <c r="CK53" i="6"/>
  <c r="CG53" i="6"/>
  <c r="CF53" i="6"/>
  <c r="CE53" i="6"/>
  <c r="CD53" i="6"/>
  <c r="BZ53" i="6"/>
  <c r="BY53" i="6"/>
  <c r="BX53" i="6"/>
  <c r="BW53" i="6"/>
  <c r="BS53" i="6"/>
  <c r="BR53" i="6"/>
  <c r="BQ53" i="6"/>
  <c r="BP53" i="6"/>
  <c r="BL53" i="6"/>
  <c r="BK53" i="6"/>
  <c r="BJ53" i="6"/>
  <c r="BI53" i="6"/>
  <c r="H27" i="21"/>
  <c r="H23" i="21"/>
  <c r="H22" i="21"/>
  <c r="E23" i="23"/>
  <c r="BJ48" i="22" l="1"/>
  <c r="BK48" i="22"/>
  <c r="BZ19" i="22"/>
  <c r="CB19" i="22" s="1"/>
  <c r="CG22" i="22"/>
  <c r="CI22" i="22" s="1"/>
  <c r="CN22" i="22" s="1"/>
  <c r="CW18" i="22"/>
  <c r="CT18" i="22"/>
  <c r="CV18" i="22"/>
  <c r="CG31" i="22"/>
  <c r="CI31" i="22" s="1"/>
  <c r="CU26" i="22"/>
  <c r="CG16" i="22"/>
  <c r="CI16" i="22" s="1"/>
  <c r="CH13" i="22"/>
  <c r="CF13" i="22"/>
  <c r="CH15" i="22"/>
  <c r="CF15" i="22"/>
  <c r="CN29" i="22"/>
  <c r="CN15" i="22"/>
  <c r="CP15" i="22" s="1"/>
  <c r="CG25" i="22"/>
  <c r="CI25" i="22" s="1"/>
  <c r="CA14" i="22"/>
  <c r="BY14" i="22"/>
  <c r="CH29" i="22"/>
  <c r="CF29" i="22"/>
  <c r="CG17" i="22"/>
  <c r="CI17" i="22" s="1"/>
  <c r="CH27" i="22"/>
  <c r="CF27" i="22"/>
  <c r="BL48" i="22"/>
  <c r="CN27" i="22"/>
  <c r="CP27" i="22" s="1"/>
  <c r="CH30" i="22"/>
  <c r="CF30" i="22"/>
  <c r="BI48" i="22"/>
  <c r="BZ12" i="22"/>
  <c r="BU32" i="22"/>
  <c r="CB12" i="22"/>
  <c r="BR32" i="22"/>
  <c r="CG23" i="22"/>
  <c r="CI23" i="22" s="1"/>
  <c r="CA28" i="22"/>
  <c r="BY28" i="22"/>
  <c r="CA31" i="22"/>
  <c r="BY31" i="22"/>
  <c r="BR24" i="22"/>
  <c r="BR47" i="22" s="1"/>
  <c r="BT24" i="22"/>
  <c r="CB28" i="22"/>
  <c r="CG28" i="22" s="1"/>
  <c r="CG14" i="22"/>
  <c r="BR19" i="22"/>
  <c r="BR44" i="22" s="1"/>
  <c r="BT19" i="22"/>
  <c r="BU24" i="22"/>
  <c r="CO26" i="22"/>
  <c r="CM26" i="22"/>
  <c r="CG21" i="22"/>
  <c r="CI21" i="22" s="1"/>
  <c r="BY22" i="22"/>
  <c r="CA22" i="22"/>
  <c r="CO18" i="22"/>
  <c r="CM18" i="22"/>
  <c r="CN30" i="22"/>
  <c r="CA21" i="22"/>
  <c r="BY21" i="22"/>
  <c r="CI13" i="22"/>
  <c r="BZ20" i="22"/>
  <c r="CB20" i="22" s="1"/>
  <c r="CA16" i="22"/>
  <c r="BY16" i="22"/>
  <c r="D17" i="20"/>
  <c r="G34" i="21" s="1"/>
  <c r="E36" i="23"/>
  <c r="D9" i="20"/>
  <c r="G26" i="21" s="1"/>
  <c r="E28" i="23"/>
  <c r="D10" i="20"/>
  <c r="G27" i="21" s="1"/>
  <c r="E29" i="23"/>
  <c r="D8" i="20"/>
  <c r="G25" i="21" s="1"/>
  <c r="E27" i="23"/>
  <c r="G20" i="21"/>
  <c r="E22" i="23"/>
  <c r="D12" i="20"/>
  <c r="G29" i="21" s="1"/>
  <c r="E31" i="23"/>
  <c r="D7" i="20"/>
  <c r="G24" i="21" s="1"/>
  <c r="E26" i="23"/>
  <c r="D14" i="20"/>
  <c r="G31" i="21" s="1"/>
  <c r="E33" i="23"/>
  <c r="D18" i="20"/>
  <c r="G35" i="21" s="1"/>
  <c r="E37" i="23"/>
  <c r="D13" i="20"/>
  <c r="G30" i="21" s="1"/>
  <c r="E32" i="23"/>
  <c r="D5" i="20"/>
  <c r="G22" i="21" s="1"/>
  <c r="E24" i="23"/>
  <c r="D6" i="20"/>
  <c r="G23" i="21" s="1"/>
  <c r="E25" i="23"/>
  <c r="D15" i="20"/>
  <c r="G32" i="21" s="1"/>
  <c r="E34" i="23"/>
  <c r="D4" i="20"/>
  <c r="G21" i="21" s="1"/>
  <c r="BL74" i="6"/>
  <c r="CD57" i="6"/>
  <c r="CR57" i="6"/>
  <c r="DF57" i="6"/>
  <c r="BQ57" i="6"/>
  <c r="CE57" i="6"/>
  <c r="CS57" i="6"/>
  <c r="DG57" i="6"/>
  <c r="BP57" i="6"/>
  <c r="BR57" i="6"/>
  <c r="CF57" i="6"/>
  <c r="CT57" i="6"/>
  <c r="DH57" i="6"/>
  <c r="BJ57" i="6"/>
  <c r="BX57" i="6"/>
  <c r="CL57" i="6"/>
  <c r="CZ57" i="6"/>
  <c r="DN57" i="6"/>
  <c r="BK57" i="6"/>
  <c r="BY57" i="6"/>
  <c r="CM57" i="6"/>
  <c r="DA57" i="6"/>
  <c r="DO57" i="6"/>
  <c r="BS57" i="6"/>
  <c r="CG57" i="6"/>
  <c r="CU57" i="6"/>
  <c r="DI57" i="6"/>
  <c r="CY57" i="6"/>
  <c r="DM57" i="6"/>
  <c r="CK57" i="6"/>
  <c r="BI57" i="6"/>
  <c r="BW57" i="6"/>
  <c r="BL57" i="6"/>
  <c r="BZ57" i="6"/>
  <c r="CN57" i="6"/>
  <c r="DB57" i="6"/>
  <c r="DP57" i="6"/>
  <c r="BL65" i="6"/>
  <c r="BS65" i="6"/>
  <c r="BS74" i="6"/>
  <c r="DB74" i="6"/>
  <c r="DP65" i="6"/>
  <c r="DI74" i="6"/>
  <c r="CN74" i="6"/>
  <c r="BZ65" i="6"/>
  <c r="CU74" i="6"/>
  <c r="DB65" i="6"/>
  <c r="BZ74" i="6"/>
  <c r="CN65" i="6"/>
  <c r="CG74" i="6"/>
  <c r="DP74" i="6"/>
  <c r="DI65" i="6"/>
  <c r="CU65" i="6"/>
  <c r="CG65" i="6"/>
  <c r="BQ45" i="22" l="1"/>
  <c r="BS46" i="22"/>
  <c r="BP45" i="22"/>
  <c r="BI49" i="22"/>
  <c r="CU27" i="22"/>
  <c r="CN23" i="22"/>
  <c r="CN21" i="22"/>
  <c r="CP21" i="22" s="1"/>
  <c r="CU21" i="22" s="1"/>
  <c r="CN16" i="22"/>
  <c r="CG19" i="22"/>
  <c r="CI19" i="22" s="1"/>
  <c r="BR46" i="22"/>
  <c r="CN17" i="22"/>
  <c r="CP17" i="22" s="1"/>
  <c r="CF25" i="22"/>
  <c r="CH25" i="22"/>
  <c r="CO30" i="22"/>
  <c r="CM30" i="22"/>
  <c r="CN31" i="22"/>
  <c r="CP31" i="22" s="1"/>
  <c r="CG20" i="22"/>
  <c r="CI28" i="22"/>
  <c r="CF28" i="22"/>
  <c r="CH28" i="22"/>
  <c r="CA20" i="22"/>
  <c r="BY20" i="22"/>
  <c r="BZ24" i="22"/>
  <c r="BR45" i="22"/>
  <c r="CF17" i="22"/>
  <c r="CH17" i="22"/>
  <c r="CU15" i="22"/>
  <c r="CW15" i="22" s="1"/>
  <c r="DB15" i="22" s="1"/>
  <c r="CN25" i="22"/>
  <c r="CP25" i="22" s="1"/>
  <c r="CN13" i="22"/>
  <c r="CP13" i="22" s="1"/>
  <c r="BP46" i="22"/>
  <c r="BQ47" i="22"/>
  <c r="BP47" i="22"/>
  <c r="CO15" i="22"/>
  <c r="CM15" i="22"/>
  <c r="DB18" i="22"/>
  <c r="DD18" i="22" s="1"/>
  <c r="CF23" i="22"/>
  <c r="CH23" i="22"/>
  <c r="BS44" i="22"/>
  <c r="BS45" i="22"/>
  <c r="CM27" i="22"/>
  <c r="CO27" i="22"/>
  <c r="CO29" i="22"/>
  <c r="CM29" i="22"/>
  <c r="CH16" i="22"/>
  <c r="CF16" i="22"/>
  <c r="CP22" i="22"/>
  <c r="CO22" i="22"/>
  <c r="CM22" i="22"/>
  <c r="CH14" i="22"/>
  <c r="CF14" i="22"/>
  <c r="BQ46" i="22"/>
  <c r="CB32" i="22"/>
  <c r="CG12" i="22"/>
  <c r="CI12" i="22" s="1"/>
  <c r="CP29" i="22"/>
  <c r="CT26" i="22"/>
  <c r="CV26" i="22"/>
  <c r="CH22" i="22"/>
  <c r="CF22" i="22"/>
  <c r="BS47" i="22"/>
  <c r="BP44" i="22"/>
  <c r="CW26" i="22"/>
  <c r="CP30" i="22"/>
  <c r="CF21" i="22"/>
  <c r="CH21" i="22"/>
  <c r="CI14" i="22"/>
  <c r="CN14" i="22" s="1"/>
  <c r="BQ44" i="22"/>
  <c r="CA12" i="22"/>
  <c r="CA32" i="22" s="1"/>
  <c r="BY12" i="22"/>
  <c r="BZ32" i="22"/>
  <c r="CF31" i="22"/>
  <c r="CH31" i="22"/>
  <c r="CA19" i="22"/>
  <c r="BY19" i="22"/>
  <c r="BW58" i="6"/>
  <c r="BP58" i="6"/>
  <c r="BI58" i="6"/>
  <c r="BP48" i="22" l="1"/>
  <c r="BR48" i="22"/>
  <c r="BQ48" i="22"/>
  <c r="DD15" i="22"/>
  <c r="DC15" i="22"/>
  <c r="DA15" i="22"/>
  <c r="CU13" i="22"/>
  <c r="CW13" i="22"/>
  <c r="CO31" i="22"/>
  <c r="CM31" i="22"/>
  <c r="CM17" i="22"/>
  <c r="CO17" i="22"/>
  <c r="CO21" i="22"/>
  <c r="CM21" i="22"/>
  <c r="CV15" i="22"/>
  <c r="CT15" i="22"/>
  <c r="CP14" i="22"/>
  <c r="CM14" i="22"/>
  <c r="CO14" i="22"/>
  <c r="CO23" i="22"/>
  <c r="CM23" i="22"/>
  <c r="CU25" i="22"/>
  <c r="CW25" i="22" s="1"/>
  <c r="CH20" i="22"/>
  <c r="CF20" i="22"/>
  <c r="CN12" i="22"/>
  <c r="CP12" i="22" s="1"/>
  <c r="CI32" i="22"/>
  <c r="CU31" i="22"/>
  <c r="CW31" i="22" s="1"/>
  <c r="CU17" i="22"/>
  <c r="CW17" i="22" s="1"/>
  <c r="CN19" i="22"/>
  <c r="CP19" i="22" s="1"/>
  <c r="CP23" i="22"/>
  <c r="BY24" i="22"/>
  <c r="BW46" i="22" s="1"/>
  <c r="CA24" i="22"/>
  <c r="CW21" i="22"/>
  <c r="CT21" i="22"/>
  <c r="CV21" i="22"/>
  <c r="CU30" i="22"/>
  <c r="CW30" i="22" s="1"/>
  <c r="DC18" i="22"/>
  <c r="DA18" i="22"/>
  <c r="CF19" i="22"/>
  <c r="CH19" i="22"/>
  <c r="CT27" i="22"/>
  <c r="CV27" i="22"/>
  <c r="BS48" i="22"/>
  <c r="DB26" i="22"/>
  <c r="DD26" i="22" s="1"/>
  <c r="DI26" i="22" s="1"/>
  <c r="DI18" i="22"/>
  <c r="DK18" i="22" s="1"/>
  <c r="CO13" i="22"/>
  <c r="CM13" i="22"/>
  <c r="CN28" i="22"/>
  <c r="CW27" i="22"/>
  <c r="CO16" i="22"/>
  <c r="CM16" i="22"/>
  <c r="CU29" i="22"/>
  <c r="CW29" i="22" s="1"/>
  <c r="BY32" i="22"/>
  <c r="BZ44" i="22"/>
  <c r="BY45" i="22"/>
  <c r="BY47" i="22"/>
  <c r="BZ46" i="22"/>
  <c r="CG32" i="22"/>
  <c r="CF12" i="22"/>
  <c r="CH12" i="22"/>
  <c r="CH32" i="22" s="1"/>
  <c r="CU22" i="22"/>
  <c r="CM25" i="22"/>
  <c r="CO25" i="22"/>
  <c r="CB24" i="22"/>
  <c r="CI20" i="22"/>
  <c r="CP16" i="22"/>
  <c r="AQ32" i="6"/>
  <c r="BM6" i="6"/>
  <c r="BL6" i="6" s="1"/>
  <c r="BY46" i="22" l="1"/>
  <c r="BP49" i="22"/>
  <c r="BX47" i="22"/>
  <c r="BX45" i="22"/>
  <c r="BX44" i="22"/>
  <c r="BX46" i="22"/>
  <c r="BZ45" i="22"/>
  <c r="BY44" i="22"/>
  <c r="BW47" i="22"/>
  <c r="BZ47" i="22"/>
  <c r="BW44" i="22"/>
  <c r="BW45" i="22"/>
  <c r="CP32" i="22"/>
  <c r="CU12" i="22"/>
  <c r="CW12" i="22" s="1"/>
  <c r="DB29" i="22"/>
  <c r="DD29" i="22" s="1"/>
  <c r="DI29" i="22" s="1"/>
  <c r="CU19" i="22"/>
  <c r="CW19" i="22" s="1"/>
  <c r="DK26" i="22"/>
  <c r="DJ26" i="22"/>
  <c r="DH26" i="22"/>
  <c r="DB30" i="22"/>
  <c r="DJ18" i="22"/>
  <c r="DH18" i="22"/>
  <c r="DB21" i="22"/>
  <c r="CV17" i="22"/>
  <c r="CT17" i="22"/>
  <c r="DB25" i="22"/>
  <c r="DD25" i="22" s="1"/>
  <c r="CN20" i="22"/>
  <c r="CP20" i="22" s="1"/>
  <c r="CF32" i="22"/>
  <c r="DB27" i="22"/>
  <c r="DD27" i="22" s="1"/>
  <c r="CV31" i="22"/>
  <c r="CT31" i="22"/>
  <c r="CV25" i="22"/>
  <c r="CT25" i="22"/>
  <c r="DB17" i="22"/>
  <c r="DD17" i="22" s="1"/>
  <c r="CO28" i="22"/>
  <c r="CM28" i="22"/>
  <c r="DC26" i="22"/>
  <c r="DA26" i="22"/>
  <c r="DB31" i="22"/>
  <c r="DD31" i="22" s="1"/>
  <c r="DB13" i="22"/>
  <c r="CV22" i="22"/>
  <c r="CT22" i="22"/>
  <c r="CU16" i="22"/>
  <c r="CW16" i="22" s="1"/>
  <c r="CP28" i="22"/>
  <c r="CT13" i="22"/>
  <c r="CV13" i="22"/>
  <c r="DP18" i="22"/>
  <c r="DR18" i="22" s="1"/>
  <c r="CU23" i="22"/>
  <c r="CT30" i="22"/>
  <c r="CV30" i="22"/>
  <c r="CN32" i="22"/>
  <c r="CO12" i="22"/>
  <c r="CO32" i="22" s="1"/>
  <c r="CM12" i="22"/>
  <c r="CG24" i="22"/>
  <c r="CW22" i="22"/>
  <c r="CV29" i="22"/>
  <c r="CT29" i="22"/>
  <c r="CM19" i="22"/>
  <c r="CO19" i="22"/>
  <c r="CU14" i="22"/>
  <c r="CW14" i="22" s="1"/>
  <c r="DI15" i="22"/>
  <c r="DK15" i="22" s="1"/>
  <c r="DN31" i="6"/>
  <c r="DL31" i="6"/>
  <c r="DG31" i="6"/>
  <c r="DE31" i="6"/>
  <c r="CZ31" i="6"/>
  <c r="CX31" i="6"/>
  <c r="CS31" i="6"/>
  <c r="CQ31" i="6"/>
  <c r="CL31" i="6"/>
  <c r="CE31" i="6"/>
  <c r="CC31" i="6"/>
  <c r="BX31" i="6"/>
  <c r="BV31" i="6"/>
  <c r="BQ31" i="6"/>
  <c r="BJ31" i="6"/>
  <c r="DN30" i="6"/>
  <c r="DL30" i="6"/>
  <c r="DG30" i="6"/>
  <c r="DE30" i="6"/>
  <c r="CZ30" i="6"/>
  <c r="CX30" i="6"/>
  <c r="CS30" i="6"/>
  <c r="CQ30" i="6"/>
  <c r="CL30" i="6"/>
  <c r="CE30" i="6"/>
  <c r="CC30" i="6"/>
  <c r="BX30" i="6"/>
  <c r="BV30" i="6"/>
  <c r="BQ30" i="6"/>
  <c r="BJ30" i="6"/>
  <c r="DN29" i="6"/>
  <c r="DL29" i="6"/>
  <c r="DG29" i="6"/>
  <c r="DE29" i="6"/>
  <c r="CZ29" i="6"/>
  <c r="CX29" i="6"/>
  <c r="CS29" i="6"/>
  <c r="CQ29" i="6"/>
  <c r="CL29" i="6"/>
  <c r="CE29" i="6"/>
  <c r="BX29" i="6"/>
  <c r="BQ29" i="6"/>
  <c r="BJ29" i="6"/>
  <c r="DN28" i="6"/>
  <c r="DL28" i="6"/>
  <c r="DG28" i="6"/>
  <c r="DE28" i="6"/>
  <c r="CZ28" i="6"/>
  <c r="CX28" i="6"/>
  <c r="CS28" i="6"/>
  <c r="CQ28" i="6"/>
  <c r="CL28" i="6"/>
  <c r="CE28" i="6"/>
  <c r="BX28" i="6"/>
  <c r="BQ28" i="6"/>
  <c r="BJ28" i="6"/>
  <c r="DN27" i="6"/>
  <c r="DL27" i="6"/>
  <c r="DG27" i="6"/>
  <c r="DE27" i="6"/>
  <c r="CZ27" i="6"/>
  <c r="CX27" i="6"/>
  <c r="CS27" i="6"/>
  <c r="CQ27" i="6"/>
  <c r="CL27" i="6"/>
  <c r="CE27" i="6"/>
  <c r="BX27" i="6"/>
  <c r="BQ27" i="6"/>
  <c r="BJ27" i="6"/>
  <c r="DN26" i="6"/>
  <c r="DL26" i="6"/>
  <c r="DG26" i="6"/>
  <c r="DE26" i="6"/>
  <c r="CZ26" i="6"/>
  <c r="CX26" i="6"/>
  <c r="CS26" i="6"/>
  <c r="CQ26" i="6"/>
  <c r="CL26" i="6"/>
  <c r="CE26" i="6"/>
  <c r="BX26" i="6"/>
  <c r="BQ26" i="6"/>
  <c r="BJ26" i="6"/>
  <c r="DN25" i="6"/>
  <c r="DL25" i="6"/>
  <c r="DG25" i="6"/>
  <c r="DE25" i="6"/>
  <c r="CZ25" i="6"/>
  <c r="CX25" i="6"/>
  <c r="CS25" i="6"/>
  <c r="CQ25" i="6"/>
  <c r="CL25" i="6"/>
  <c r="CE25" i="6"/>
  <c r="BX25" i="6"/>
  <c r="BQ25" i="6"/>
  <c r="BJ25" i="6"/>
  <c r="DN24" i="6"/>
  <c r="DL24" i="6"/>
  <c r="DG24" i="6"/>
  <c r="DE24" i="6"/>
  <c r="CZ24" i="6"/>
  <c r="CX24" i="6"/>
  <c r="CS24" i="6"/>
  <c r="CQ24" i="6"/>
  <c r="CL24" i="6"/>
  <c r="CE24" i="6"/>
  <c r="BX24" i="6"/>
  <c r="BQ24" i="6"/>
  <c r="BJ24" i="6"/>
  <c r="DN23" i="6"/>
  <c r="DL23" i="6"/>
  <c r="DG23" i="6"/>
  <c r="DE23" i="6"/>
  <c r="CZ23" i="6"/>
  <c r="CX23" i="6"/>
  <c r="CS23" i="6"/>
  <c r="CQ23" i="6"/>
  <c r="CL23" i="6"/>
  <c r="CE23" i="6"/>
  <c r="BX23" i="6"/>
  <c r="BQ23" i="6"/>
  <c r="BJ23" i="6"/>
  <c r="DN22" i="6"/>
  <c r="DL22" i="6"/>
  <c r="DG22" i="6"/>
  <c r="DE22" i="6"/>
  <c r="CZ22" i="6"/>
  <c r="CX22" i="6"/>
  <c r="CS22" i="6"/>
  <c r="CQ22" i="6"/>
  <c r="CL22" i="6"/>
  <c r="CE22" i="6"/>
  <c r="CC22" i="6"/>
  <c r="BX22" i="6"/>
  <c r="BV22" i="6"/>
  <c r="BQ22" i="6"/>
  <c r="BJ22" i="6"/>
  <c r="DN21" i="6"/>
  <c r="DL21" i="6"/>
  <c r="DG21" i="6"/>
  <c r="DE21" i="6"/>
  <c r="CZ21" i="6"/>
  <c r="CX21" i="6"/>
  <c r="CS21" i="6"/>
  <c r="CQ21" i="6"/>
  <c r="CL21" i="6"/>
  <c r="CE21" i="6"/>
  <c r="BX21" i="6"/>
  <c r="BQ21" i="6"/>
  <c r="BJ21" i="6"/>
  <c r="DN20" i="6"/>
  <c r="DL20" i="6"/>
  <c r="DG20" i="6"/>
  <c r="DE20" i="6"/>
  <c r="CZ20" i="6"/>
  <c r="CX20" i="6"/>
  <c r="CS20" i="6"/>
  <c r="CQ20" i="6"/>
  <c r="CL20" i="6"/>
  <c r="CE20" i="6"/>
  <c r="BX20" i="6"/>
  <c r="BQ20" i="6"/>
  <c r="BJ20" i="6"/>
  <c r="DN19" i="6"/>
  <c r="DL19" i="6"/>
  <c r="DG19" i="6"/>
  <c r="DE19" i="6"/>
  <c r="CZ19" i="6"/>
  <c r="CX19" i="6"/>
  <c r="CS19" i="6"/>
  <c r="CQ19" i="6"/>
  <c r="CL19" i="6"/>
  <c r="CE19" i="6"/>
  <c r="BX19" i="6"/>
  <c r="BQ19" i="6"/>
  <c r="BJ19" i="6"/>
  <c r="DN18" i="6"/>
  <c r="DL18" i="6"/>
  <c r="DG18" i="6"/>
  <c r="DE18" i="6"/>
  <c r="CZ18" i="6"/>
  <c r="CX18" i="6"/>
  <c r="CS18" i="6"/>
  <c r="CQ18" i="6"/>
  <c r="CL18" i="6"/>
  <c r="CE18" i="6"/>
  <c r="BX18" i="6"/>
  <c r="BQ18" i="6"/>
  <c r="BJ18" i="6"/>
  <c r="DN17" i="6"/>
  <c r="DL17" i="6"/>
  <c r="DG17" i="6"/>
  <c r="DE17" i="6"/>
  <c r="CZ17" i="6"/>
  <c r="CX17" i="6"/>
  <c r="CS17" i="6"/>
  <c r="CQ17" i="6"/>
  <c r="CL17" i="6"/>
  <c r="CE17" i="6"/>
  <c r="BX17" i="6"/>
  <c r="BQ17" i="6"/>
  <c r="BJ17" i="6"/>
  <c r="DN16" i="6"/>
  <c r="DL16" i="6"/>
  <c r="DG16" i="6"/>
  <c r="DE16" i="6"/>
  <c r="CZ16" i="6"/>
  <c r="CX16" i="6"/>
  <c r="CS16" i="6"/>
  <c r="CQ16" i="6"/>
  <c r="CL16" i="6"/>
  <c r="CE16" i="6"/>
  <c r="BX16" i="6"/>
  <c r="BQ16" i="6"/>
  <c r="BJ16" i="6"/>
  <c r="DN15" i="6"/>
  <c r="DL15" i="6"/>
  <c r="DG15" i="6"/>
  <c r="DE15" i="6"/>
  <c r="CZ15" i="6"/>
  <c r="CX15" i="6"/>
  <c r="CS15" i="6"/>
  <c r="CQ15" i="6"/>
  <c r="CL15" i="6"/>
  <c r="CE15" i="6"/>
  <c r="BX15" i="6"/>
  <c r="BQ15" i="6"/>
  <c r="BJ15" i="6"/>
  <c r="DN14" i="6"/>
  <c r="DL14" i="6"/>
  <c r="DG14" i="6"/>
  <c r="DE14" i="6"/>
  <c r="CZ14" i="6"/>
  <c r="CX14" i="6"/>
  <c r="CS14" i="6"/>
  <c r="CQ14" i="6"/>
  <c r="CL14" i="6"/>
  <c r="CE14" i="6"/>
  <c r="BX14" i="6"/>
  <c r="BQ14" i="6"/>
  <c r="BJ14" i="6"/>
  <c r="DN13" i="6"/>
  <c r="DL13" i="6"/>
  <c r="DG13" i="6"/>
  <c r="DE13" i="6"/>
  <c r="CZ13" i="6"/>
  <c r="CX13" i="6"/>
  <c r="CS13" i="6"/>
  <c r="CQ13" i="6"/>
  <c r="CL13" i="6"/>
  <c r="CE13" i="6"/>
  <c r="BX13" i="6"/>
  <c r="BQ13" i="6"/>
  <c r="BJ13" i="6"/>
  <c r="DN12" i="6"/>
  <c r="DL12" i="6"/>
  <c r="DG12" i="6"/>
  <c r="DE12" i="6"/>
  <c r="CZ12" i="6"/>
  <c r="CX12" i="6"/>
  <c r="CS12" i="6"/>
  <c r="CQ12" i="6"/>
  <c r="CL12" i="6"/>
  <c r="CE12" i="6"/>
  <c r="BX12" i="6"/>
  <c r="BQ12" i="6"/>
  <c r="BJ12" i="6"/>
  <c r="BY48" i="22" l="1"/>
  <c r="BZ48" i="22"/>
  <c r="BX48" i="22"/>
  <c r="BW48" i="22"/>
  <c r="DB16" i="22"/>
  <c r="DK29" i="22"/>
  <c r="DJ29" i="22"/>
  <c r="DH29" i="22"/>
  <c r="DI17" i="22"/>
  <c r="DK17" i="22" s="1"/>
  <c r="CU20" i="22"/>
  <c r="CW32" i="22"/>
  <c r="DB12" i="22"/>
  <c r="DB14" i="22"/>
  <c r="DD14" i="22" s="1"/>
  <c r="DI14" i="22" s="1"/>
  <c r="CM32" i="22"/>
  <c r="CV23" i="22"/>
  <c r="CT23" i="22"/>
  <c r="DC21" i="22"/>
  <c r="DA21" i="22"/>
  <c r="DP26" i="22"/>
  <c r="DR26" i="22" s="1"/>
  <c r="DB19" i="22"/>
  <c r="DH15" i="22"/>
  <c r="DJ15" i="22"/>
  <c r="DS18" i="22"/>
  <c r="DT18" i="22" s="1"/>
  <c r="DQ18" i="22"/>
  <c r="DO18" i="22"/>
  <c r="DI25" i="22"/>
  <c r="DK25" i="22" s="1"/>
  <c r="CT19" i="22"/>
  <c r="CV19" i="22"/>
  <c r="DA13" i="22"/>
  <c r="DC13" i="22"/>
  <c r="DA25" i="22"/>
  <c r="DC25" i="22"/>
  <c r="DB22" i="22"/>
  <c r="DD22" i="22" s="1"/>
  <c r="DD13" i="22"/>
  <c r="DA30" i="22"/>
  <c r="DC30" i="22"/>
  <c r="DA29" i="22"/>
  <c r="DC29" i="22"/>
  <c r="DP15" i="22"/>
  <c r="DR15" i="22" s="1"/>
  <c r="CO20" i="22"/>
  <c r="CM20" i="22"/>
  <c r="CV14" i="22"/>
  <c r="CT14" i="22"/>
  <c r="CH24" i="22"/>
  <c r="CF24" i="22"/>
  <c r="CU28" i="22"/>
  <c r="CW28" i="22" s="1"/>
  <c r="DI31" i="22"/>
  <c r="DK31" i="22" s="1"/>
  <c r="DI27" i="22"/>
  <c r="DK27" i="22" s="1"/>
  <c r="DD30" i="22"/>
  <c r="CI24" i="22"/>
  <c r="DC31" i="22"/>
  <c r="DA31" i="22"/>
  <c r="DA27" i="22"/>
  <c r="DC27" i="22"/>
  <c r="CU32" i="22"/>
  <c r="CV12" i="22"/>
  <c r="CV32" i="22" s="1"/>
  <c r="CT12" i="22"/>
  <c r="CW23" i="22"/>
  <c r="CT16" i="22"/>
  <c r="CV16" i="22"/>
  <c r="DC17" i="22"/>
  <c r="DA17" i="22"/>
  <c r="DD21" i="22"/>
  <c r="CJ21" i="6"/>
  <c r="CJ29" i="6"/>
  <c r="CJ28" i="6"/>
  <c r="CJ27" i="6"/>
  <c r="CJ25" i="6"/>
  <c r="CJ23" i="6"/>
  <c r="CJ18" i="6"/>
  <c r="CJ17" i="6"/>
  <c r="CJ16" i="6"/>
  <c r="CJ15" i="6"/>
  <c r="CJ26" i="6"/>
  <c r="CJ20" i="6"/>
  <c r="CJ24" i="6"/>
  <c r="CJ14" i="6"/>
  <c r="CJ13" i="6"/>
  <c r="CJ19" i="6"/>
  <c r="CJ12" i="6"/>
  <c r="CJ30" i="6"/>
  <c r="CJ22" i="6"/>
  <c r="CJ31" i="6"/>
  <c r="BV27" i="6"/>
  <c r="BV25" i="6"/>
  <c r="BV29" i="6"/>
  <c r="BV26" i="6"/>
  <c r="BV20" i="6"/>
  <c r="BV19" i="6"/>
  <c r="BV14" i="6"/>
  <c r="BV28" i="6"/>
  <c r="BV24" i="6"/>
  <c r="BV13" i="6"/>
  <c r="BV12" i="6"/>
  <c r="BV15" i="6"/>
  <c r="BV23" i="6"/>
  <c r="BV18" i="6"/>
  <c r="BV17" i="6"/>
  <c r="BV16" i="6"/>
  <c r="CC28" i="6"/>
  <c r="CC19" i="6"/>
  <c r="CC23" i="6"/>
  <c r="CC29" i="6"/>
  <c r="CC13" i="6"/>
  <c r="CC12" i="6"/>
  <c r="CC18" i="6"/>
  <c r="CC17" i="6"/>
  <c r="CC14" i="6"/>
  <c r="CC16" i="6"/>
  <c r="CC15" i="6"/>
  <c r="CC24" i="6"/>
  <c r="CC26" i="6"/>
  <c r="CC25" i="6"/>
  <c r="CC20" i="6"/>
  <c r="CC27" i="6"/>
  <c r="BV21" i="6"/>
  <c r="CC21" i="6"/>
  <c r="BO31" i="6"/>
  <c r="BO22" i="6"/>
  <c r="BO30" i="6"/>
  <c r="BO21" i="6"/>
  <c r="BO23" i="6"/>
  <c r="BO20" i="6"/>
  <c r="BO27" i="6"/>
  <c r="BO18" i="6"/>
  <c r="BO15" i="6"/>
  <c r="BO13" i="6"/>
  <c r="BO29" i="6"/>
  <c r="BO26" i="6"/>
  <c r="BO24" i="6"/>
  <c r="BO17" i="6"/>
  <c r="BO12" i="6"/>
  <c r="BO14" i="6"/>
  <c r="BO19" i="6"/>
  <c r="BO28" i="6"/>
  <c r="BO16" i="6"/>
  <c r="BO25" i="6"/>
  <c r="BW49" i="22" l="1"/>
  <c r="DP27" i="22"/>
  <c r="DR27" i="22" s="1"/>
  <c r="DP31" i="22"/>
  <c r="DR31" i="22" s="1"/>
  <c r="DI22" i="22"/>
  <c r="DK22" i="22" s="1"/>
  <c r="DP22" i="22" s="1"/>
  <c r="DS22" i="22" s="1"/>
  <c r="DT22" i="22" s="1"/>
  <c r="DP17" i="22"/>
  <c r="DR17" i="22" s="1"/>
  <c r="DJ25" i="22"/>
  <c r="DH25" i="22"/>
  <c r="DD19" i="22"/>
  <c r="DK14" i="22"/>
  <c r="DJ14" i="22"/>
  <c r="DH14" i="22"/>
  <c r="DH17" i="22"/>
  <c r="DJ17" i="22"/>
  <c r="DA14" i="22"/>
  <c r="DC14" i="22"/>
  <c r="DH27" i="22"/>
  <c r="DJ27" i="22"/>
  <c r="DP25" i="22"/>
  <c r="DS25" i="22" s="1"/>
  <c r="DT25" i="22" s="1"/>
  <c r="DB23" i="22"/>
  <c r="DD23" i="22" s="1"/>
  <c r="DH31" i="22"/>
  <c r="DJ31" i="22"/>
  <c r="DQ26" i="22"/>
  <c r="DO26" i="22"/>
  <c r="DS26" i="22"/>
  <c r="DT26" i="22" s="1"/>
  <c r="DA12" i="22"/>
  <c r="DB32" i="22"/>
  <c r="DC12" i="22"/>
  <c r="DC32" i="22" s="1"/>
  <c r="CT32" i="22"/>
  <c r="DB28" i="22"/>
  <c r="DI21" i="22"/>
  <c r="DK21" i="22" s="1"/>
  <c r="CN24" i="22"/>
  <c r="CP24" i="22" s="1"/>
  <c r="CV28" i="22"/>
  <c r="CT28" i="22"/>
  <c r="DI13" i="22"/>
  <c r="DK13" i="22" s="1"/>
  <c r="DS15" i="22"/>
  <c r="DT15" i="22" s="1"/>
  <c r="DD12" i="22"/>
  <c r="DP29" i="22"/>
  <c r="DR29" i="22" s="1"/>
  <c r="DI30" i="22"/>
  <c r="DK30" i="22" s="1"/>
  <c r="CV20" i="22"/>
  <c r="CT20" i="22"/>
  <c r="DA16" i="22"/>
  <c r="DC16" i="22"/>
  <c r="DC19" i="22"/>
  <c r="DA19" i="22"/>
  <c r="CF45" i="22"/>
  <c r="CD45" i="22"/>
  <c r="CF44" i="22"/>
  <c r="CG46" i="22"/>
  <c r="CD47" i="22"/>
  <c r="CE45" i="22"/>
  <c r="CE46" i="22"/>
  <c r="CF47" i="22"/>
  <c r="CE44" i="22"/>
  <c r="CG44" i="22"/>
  <c r="CG47" i="22"/>
  <c r="CG45" i="22"/>
  <c r="CD46" i="22"/>
  <c r="CF46" i="22"/>
  <c r="CE47" i="22"/>
  <c r="CD44" i="22"/>
  <c r="DQ15" i="22"/>
  <c r="DO15" i="22"/>
  <c r="DC22" i="22"/>
  <c r="DA22" i="22"/>
  <c r="CW20" i="22"/>
  <c r="DD16" i="22"/>
  <c r="D32" i="6"/>
  <c r="DS31" i="22" l="1"/>
  <c r="DT31" i="22" s="1"/>
  <c r="DS27" i="22"/>
  <c r="DT27" i="22" s="1"/>
  <c r="DR25" i="22"/>
  <c r="CF48" i="22"/>
  <c r="CE48" i="22"/>
  <c r="DP30" i="22"/>
  <c r="DR30" i="22" s="1"/>
  <c r="DP13" i="22"/>
  <c r="DS13" i="22" s="1"/>
  <c r="DT13" i="22" s="1"/>
  <c r="DI23" i="22"/>
  <c r="DK23" i="22" s="1"/>
  <c r="DP21" i="22"/>
  <c r="DR21" i="22" s="1"/>
  <c r="DD32" i="22"/>
  <c r="DI12" i="22"/>
  <c r="DK12" i="22" s="1"/>
  <c r="DA28" i="22"/>
  <c r="DC28" i="22"/>
  <c r="CU24" i="22"/>
  <c r="CW24" i="22" s="1"/>
  <c r="DP14" i="22"/>
  <c r="DR14" i="22" s="1"/>
  <c r="DJ22" i="22"/>
  <c r="DH22" i="22"/>
  <c r="CO24" i="22"/>
  <c r="CM24" i="22"/>
  <c r="DI19" i="22"/>
  <c r="DA32" i="22"/>
  <c r="DA23" i="22"/>
  <c r="DC23" i="22"/>
  <c r="CD48" i="22"/>
  <c r="DJ21" i="22"/>
  <c r="DH21" i="22"/>
  <c r="DO31" i="22"/>
  <c r="DQ31" i="22"/>
  <c r="DI16" i="22"/>
  <c r="DK16" i="22" s="1"/>
  <c r="DB20" i="22"/>
  <c r="DD20" i="22" s="1"/>
  <c r="DI20" i="22" s="1"/>
  <c r="DH30" i="22"/>
  <c r="DJ30" i="22"/>
  <c r="DJ13" i="22"/>
  <c r="DH13" i="22"/>
  <c r="DO25" i="22"/>
  <c r="DQ25" i="22"/>
  <c r="CG48" i="22"/>
  <c r="DR22" i="22"/>
  <c r="DQ22" i="22"/>
  <c r="DO22" i="22"/>
  <c r="DO29" i="22"/>
  <c r="DQ29" i="22"/>
  <c r="DS29" i="22"/>
  <c r="DT29" i="22" s="1"/>
  <c r="DD28" i="22"/>
  <c r="DO17" i="22"/>
  <c r="DQ17" i="22"/>
  <c r="DS17" i="22"/>
  <c r="DT17" i="22" s="1"/>
  <c r="DQ27" i="22"/>
  <c r="DO27" i="22"/>
  <c r="AN19" i="6" a="1"/>
  <c r="AN28" i="6" a="1"/>
  <c r="AL17" i="6" a="1"/>
  <c r="AN25" i="6" a="1"/>
  <c r="AL15" i="6" a="1"/>
  <c r="AL28" i="6" a="1"/>
  <c r="AN18" i="6" a="1"/>
  <c r="AN30" i="6" a="1"/>
  <c r="AN12" i="6" a="1"/>
  <c r="AN21" i="6" a="1"/>
  <c r="AN23" i="6" a="1"/>
  <c r="AN13" i="6" a="1"/>
  <c r="AL13" i="6" a="1"/>
  <c r="AN24" i="6" a="1"/>
  <c r="AN17" i="6" a="1"/>
  <c r="AL14" i="6" a="1"/>
  <c r="AN14" i="6" a="1"/>
  <c r="AN22" i="6" a="1"/>
  <c r="AL25" i="6" a="1"/>
  <c r="AL18" i="6" a="1"/>
  <c r="AL27" i="6" a="1"/>
  <c r="AN31" i="6" a="1"/>
  <c r="AN20" i="6" a="1"/>
  <c r="AL21" i="6" a="1"/>
  <c r="AN27" i="6" a="1"/>
  <c r="AL20" i="6" a="1"/>
  <c r="AN15" i="6" a="1"/>
  <c r="AL12" i="6" a="1"/>
  <c r="AL22" i="6" a="1"/>
  <c r="AN29" i="6" a="1"/>
  <c r="AL19" i="6" a="1"/>
  <c r="AL16" i="6" a="1"/>
  <c r="AN16" i="6" a="1"/>
  <c r="AL26" i="6" a="1"/>
  <c r="AN26" i="6" a="1"/>
  <c r="AL24" i="6" a="1"/>
  <c r="AL30" i="6" a="1"/>
  <c r="AL31" i="6" a="1"/>
  <c r="AL23" i="6" a="1"/>
  <c r="AL29" i="6" a="1"/>
  <c r="DS30" i="22" l="1"/>
  <c r="DT30" i="22" s="1"/>
  <c r="DS21" i="22"/>
  <c r="DT21" i="22" s="1"/>
  <c r="DP23" i="22"/>
  <c r="DR23" i="22" s="1"/>
  <c r="DK20" i="22"/>
  <c r="DJ20" i="22"/>
  <c r="DH20" i="22"/>
  <c r="CT24" i="22"/>
  <c r="CV24" i="22"/>
  <c r="DO21" i="22"/>
  <c r="DQ21" i="22"/>
  <c r="DC20" i="22"/>
  <c r="DA20" i="22"/>
  <c r="DI28" i="22"/>
  <c r="DK28" i="22" s="1"/>
  <c r="DH19" i="22"/>
  <c r="DJ19" i="22"/>
  <c r="DJ23" i="22"/>
  <c r="DH23" i="22"/>
  <c r="DJ16" i="22"/>
  <c r="DH16" i="22"/>
  <c r="DK19" i="22"/>
  <c r="DK32" i="22"/>
  <c r="DP12" i="22"/>
  <c r="DS12" i="22" s="1"/>
  <c r="DQ13" i="22"/>
  <c r="DO13" i="22"/>
  <c r="DP16" i="22"/>
  <c r="CD49" i="22"/>
  <c r="DS14" i="22"/>
  <c r="DT14" i="22" s="1"/>
  <c r="DO14" i="22"/>
  <c r="DQ14" i="22"/>
  <c r="DI32" i="22"/>
  <c r="DH12" i="22"/>
  <c r="DJ12" i="22"/>
  <c r="DJ32" i="22" s="1"/>
  <c r="DR13" i="22"/>
  <c r="CL45" i="22"/>
  <c r="CL46" i="22"/>
  <c r="CL44" i="22"/>
  <c r="CM47" i="22"/>
  <c r="CN46" i="22"/>
  <c r="CK46" i="22"/>
  <c r="CK45" i="22"/>
  <c r="CK47" i="22"/>
  <c r="CN47" i="22"/>
  <c r="CL47" i="22"/>
  <c r="CM46" i="22"/>
  <c r="CK44" i="22"/>
  <c r="CN45" i="22"/>
  <c r="CM45" i="22"/>
  <c r="DB24" i="22"/>
  <c r="DD24" i="22" s="1"/>
  <c r="DO30" i="22"/>
  <c r="DQ30" i="22"/>
  <c r="AL29" i="6"/>
  <c r="AL23" i="6"/>
  <c r="AL31" i="6"/>
  <c r="AL30" i="6"/>
  <c r="AL24" i="6"/>
  <c r="AN26" i="6"/>
  <c r="AL26" i="6"/>
  <c r="AN16" i="6"/>
  <c r="AL16" i="6"/>
  <c r="AL19" i="6"/>
  <c r="AN29" i="6"/>
  <c r="AL22" i="6"/>
  <c r="AL12" i="6"/>
  <c r="AN15" i="6"/>
  <c r="AL20" i="6"/>
  <c r="AN27" i="6"/>
  <c r="AL21" i="6"/>
  <c r="AN20" i="6"/>
  <c r="AN31" i="6"/>
  <c r="AL27" i="6"/>
  <c r="AL18" i="6"/>
  <c r="AL25" i="6"/>
  <c r="AN22" i="6"/>
  <c r="AN14" i="6"/>
  <c r="AL14" i="6"/>
  <c r="AN17" i="6"/>
  <c r="AN24" i="6"/>
  <c r="AL13" i="6"/>
  <c r="AN13" i="6"/>
  <c r="AN23" i="6"/>
  <c r="AN21" i="6"/>
  <c r="AN12" i="6"/>
  <c r="AN32" i="6" s="1"/>
  <c r="AG49" i="6" s="1"/>
  <c r="AE57" i="6" s="1"/>
  <c r="AL57" i="6" s="1"/>
  <c r="AN30" i="6"/>
  <c r="AN18" i="6"/>
  <c r="AL28" i="6"/>
  <c r="AL15" i="6"/>
  <c r="AN25" i="6"/>
  <c r="AL17" i="6"/>
  <c r="AN28" i="6"/>
  <c r="AN19" i="6"/>
  <c r="DR12" i="22" l="1"/>
  <c r="DR32" i="22" s="1"/>
  <c r="DP19" i="22"/>
  <c r="DR19" i="22" s="1"/>
  <c r="DC24" i="22"/>
  <c r="DA24" i="22"/>
  <c r="CY46" i="22" s="1"/>
  <c r="DS32" i="22"/>
  <c r="DT12" i="22"/>
  <c r="DT32" i="22" s="1"/>
  <c r="DQ16" i="22"/>
  <c r="DO16" i="22"/>
  <c r="DS16" i="22"/>
  <c r="DT16" i="22" s="1"/>
  <c r="DP28" i="22"/>
  <c r="DI24" i="22"/>
  <c r="DK24" i="22" s="1"/>
  <c r="DR16" i="22"/>
  <c r="DJ28" i="22"/>
  <c r="DH28" i="22"/>
  <c r="CR45" i="22"/>
  <c r="CU45" i="22"/>
  <c r="CU47" i="22"/>
  <c r="CS46" i="22"/>
  <c r="CS45" i="22"/>
  <c r="CT45" i="22"/>
  <c r="CR47" i="22"/>
  <c r="CU44" i="22"/>
  <c r="CT44" i="22"/>
  <c r="CS47" i="22"/>
  <c r="CS44" i="22"/>
  <c r="CT47" i="22"/>
  <c r="CU46" i="22"/>
  <c r="CT46" i="22"/>
  <c r="CR46" i="22"/>
  <c r="CR44" i="22"/>
  <c r="DH32" i="22"/>
  <c r="CK48" i="22"/>
  <c r="CL48" i="22"/>
  <c r="DB44" i="22"/>
  <c r="DA45" i="22"/>
  <c r="DB46" i="22"/>
  <c r="DP20" i="22"/>
  <c r="DR20" i="22" s="1"/>
  <c r="DP32" i="22"/>
  <c r="DQ12" i="22"/>
  <c r="DQ32" i="22" s="1"/>
  <c r="DO12" i="22"/>
  <c r="DQ23" i="22"/>
  <c r="DO23" i="22"/>
  <c r="DS23" i="22"/>
  <c r="DT23" i="22" s="1"/>
  <c r="DM32" i="6"/>
  <c r="DF32" i="6"/>
  <c r="CY32" i="6"/>
  <c r="CR32" i="6"/>
  <c r="CK32" i="6"/>
  <c r="CD32" i="6"/>
  <c r="BP32" i="6"/>
  <c r="BI32" i="6"/>
  <c r="AR32" i="6"/>
  <c r="V32" i="6"/>
  <c r="AE32" i="6"/>
  <c r="DB47" i="22" l="1"/>
  <c r="CY44" i="22"/>
  <c r="DA47" i="22"/>
  <c r="CY45" i="22"/>
  <c r="CZ47" i="22"/>
  <c r="DB45" i="22"/>
  <c r="CY47" i="22"/>
  <c r="CY48" i="22" s="1"/>
  <c r="CZ44" i="22"/>
  <c r="DA46" i="22"/>
  <c r="CZ45" i="22"/>
  <c r="CZ46" i="22"/>
  <c r="DA44" i="22"/>
  <c r="CR48" i="22"/>
  <c r="DP24" i="22"/>
  <c r="DR24" i="22" s="1"/>
  <c r="DO32" i="22"/>
  <c r="CS48" i="22"/>
  <c r="DH24" i="22"/>
  <c r="DJ24" i="22"/>
  <c r="DQ28" i="22"/>
  <c r="DO28" i="22"/>
  <c r="CK49" i="22"/>
  <c r="CT48" i="22"/>
  <c r="DR28" i="22"/>
  <c r="DQ20" i="22"/>
  <c r="DO20" i="22"/>
  <c r="DS20" i="22"/>
  <c r="DT20" i="22" s="1"/>
  <c r="CU48" i="22"/>
  <c r="DS28" i="22"/>
  <c r="DT28" i="22" s="1"/>
  <c r="DO19" i="22"/>
  <c r="DQ19" i="22"/>
  <c r="DS19" i="22"/>
  <c r="DT19" i="22" s="1"/>
  <c r="H21" i="21"/>
  <c r="DB48" i="22" l="1"/>
  <c r="DA48" i="22"/>
  <c r="CZ48" i="22"/>
  <c r="DS24" i="22"/>
  <c r="DT24" i="22" s="1"/>
  <c r="CR49" i="22"/>
  <c r="DG47" i="22"/>
  <c r="DG45" i="22"/>
  <c r="DH47" i="22"/>
  <c r="DG44" i="22"/>
  <c r="DI45" i="22"/>
  <c r="DI46" i="22"/>
  <c r="DF44" i="22"/>
  <c r="DG46" i="22"/>
  <c r="DH44" i="22"/>
  <c r="DH46" i="22"/>
  <c r="DI47" i="22"/>
  <c r="DH45" i="22"/>
  <c r="DF46" i="22"/>
  <c r="DI44" i="22"/>
  <c r="DF47" i="22"/>
  <c r="DO24" i="22"/>
  <c r="DM44" i="22" s="1"/>
  <c r="DQ24" i="22"/>
  <c r="CY49" i="22"/>
  <c r="DO45" i="22"/>
  <c r="H25" i="21"/>
  <c r="DP46" i="22" l="1"/>
  <c r="DG48" i="22"/>
  <c r="DN47" i="22"/>
  <c r="DO44" i="22"/>
  <c r="DN45" i="22"/>
  <c r="DP45" i="22"/>
  <c r="DN46" i="22"/>
  <c r="DO47" i="22"/>
  <c r="DP47" i="22"/>
  <c r="DO46" i="22"/>
  <c r="DM46" i="22"/>
  <c r="DM45" i="22"/>
  <c r="DH48" i="22"/>
  <c r="DP44" i="22"/>
  <c r="DN44" i="22"/>
  <c r="DI48" i="22"/>
  <c r="DF45" i="22"/>
  <c r="DF48" i="22" s="1"/>
  <c r="DM47" i="22"/>
  <c r="AF13" i="6"/>
  <c r="AF14" i="6"/>
  <c r="AF15" i="6"/>
  <c r="AF16" i="6"/>
  <c r="AF17" i="6"/>
  <c r="AF18" i="6"/>
  <c r="AF19" i="6"/>
  <c r="AF20" i="6"/>
  <c r="AF21" i="6"/>
  <c r="AF22" i="6"/>
  <c r="AF23" i="6"/>
  <c r="AF24" i="6"/>
  <c r="AF25" i="6"/>
  <c r="AF26" i="6"/>
  <c r="AF27" i="6"/>
  <c r="AF28" i="6"/>
  <c r="AF29" i="6"/>
  <c r="AF30" i="6"/>
  <c r="T13" i="6"/>
  <c r="U13" i="6" s="1"/>
  <c r="T14" i="6"/>
  <c r="U14" i="6" s="1"/>
  <c r="X54" i="6" s="1"/>
  <c r="T15" i="6"/>
  <c r="U15" i="6" s="1"/>
  <c r="W15" i="6" s="1"/>
  <c r="Y15" i="6" s="1"/>
  <c r="T16" i="6"/>
  <c r="U16" i="6" s="1"/>
  <c r="W16" i="6" s="1"/>
  <c r="Y16" i="6" s="1"/>
  <c r="T17" i="6"/>
  <c r="U17" i="6" s="1"/>
  <c r="W17" i="6" s="1"/>
  <c r="Y17" i="6" s="1"/>
  <c r="T18" i="6"/>
  <c r="U18" i="6" s="1"/>
  <c r="W18" i="6" s="1"/>
  <c r="Y18" i="6" s="1"/>
  <c r="T19" i="6"/>
  <c r="U19" i="6" s="1"/>
  <c r="W19" i="6" s="1"/>
  <c r="Y19" i="6" s="1"/>
  <c r="T20" i="6"/>
  <c r="U20" i="6" s="1"/>
  <c r="T21" i="6"/>
  <c r="U21" i="6" s="1"/>
  <c r="Y55" i="6" s="1"/>
  <c r="Y56" i="6" s="1"/>
  <c r="T22" i="6"/>
  <c r="U22" i="6" s="1"/>
  <c r="Z54" i="6" s="1"/>
  <c r="T23" i="6"/>
  <c r="U23" i="6" s="1"/>
  <c r="W23" i="6" s="1"/>
  <c r="Y23" i="6" s="1"/>
  <c r="T24" i="6"/>
  <c r="U24" i="6" s="1"/>
  <c r="W24" i="6" s="1"/>
  <c r="Y24" i="6" s="1"/>
  <c r="T25" i="6"/>
  <c r="U25" i="6" s="1"/>
  <c r="W25" i="6" s="1"/>
  <c r="Y25" i="6" s="1"/>
  <c r="T26" i="6"/>
  <c r="U26" i="6" s="1"/>
  <c r="W26" i="6" s="1"/>
  <c r="Y26" i="6" s="1"/>
  <c r="T27" i="6"/>
  <c r="U27" i="6" s="1"/>
  <c r="W27" i="6" s="1"/>
  <c r="Y27" i="6" s="1"/>
  <c r="T28" i="6"/>
  <c r="U28" i="6" s="1"/>
  <c r="T29" i="6"/>
  <c r="U29" i="6" s="1"/>
  <c r="T30" i="6"/>
  <c r="U30" i="6" s="1"/>
  <c r="W30" i="6" s="1"/>
  <c r="Y30" i="6" s="1"/>
  <c r="AF12" i="6"/>
  <c r="U12" i="6"/>
  <c r="X55" i="6" s="1"/>
  <c r="X56" i="6" l="1"/>
  <c r="DF49" i="22"/>
  <c r="DO48" i="22"/>
  <c r="DM48" i="22"/>
  <c r="DP48" i="22"/>
  <c r="DN48" i="22"/>
  <c r="W14" i="6"/>
  <c r="Y14" i="6" s="1"/>
  <c r="W12" i="6"/>
  <c r="Y12" i="6" s="1"/>
  <c r="W22" i="6"/>
  <c r="Y22" i="6" s="1"/>
  <c r="AD13" i="6"/>
  <c r="W13" i="6"/>
  <c r="Y13" i="6" s="1"/>
  <c r="AD20" i="6"/>
  <c r="W20" i="6"/>
  <c r="Y20" i="6" s="1"/>
  <c r="W28" i="6"/>
  <c r="AD21" i="6"/>
  <c r="W21" i="6"/>
  <c r="Y21" i="6" s="1"/>
  <c r="AD29" i="6"/>
  <c r="W29" i="6"/>
  <c r="Y29" i="6" s="1"/>
  <c r="AD19" i="6"/>
  <c r="AA19" i="6"/>
  <c r="AD26" i="6"/>
  <c r="AD18" i="6"/>
  <c r="AD27" i="6"/>
  <c r="AA27" i="6"/>
  <c r="AD25" i="6"/>
  <c r="AD17" i="6"/>
  <c r="AA24" i="6"/>
  <c r="AD24" i="6"/>
  <c r="AA16" i="6"/>
  <c r="AB16" i="6" s="1"/>
  <c r="AD16" i="6"/>
  <c r="AD23" i="6"/>
  <c r="AA23" i="6"/>
  <c r="AB23" i="6" s="1"/>
  <c r="AD15" i="6"/>
  <c r="AA15" i="6"/>
  <c r="AB15" i="6" s="1"/>
  <c r="AD30" i="6"/>
  <c r="AA30" i="6"/>
  <c r="AD22" i="6"/>
  <c r="AD14" i="6"/>
  <c r="AD28" i="6"/>
  <c r="AD12" i="6"/>
  <c r="DM49" i="22" l="1"/>
  <c r="AC19" i="6"/>
  <c r="AB19" i="6"/>
  <c r="AC24" i="6"/>
  <c r="AB24" i="6"/>
  <c r="AC30" i="6"/>
  <c r="AB30" i="6"/>
  <c r="AC27" i="6"/>
  <c r="AB27" i="6"/>
  <c r="AC16" i="6"/>
  <c r="AC15" i="6"/>
  <c r="AA20" i="6"/>
  <c r="AB20" i="6" s="1"/>
  <c r="AC23" i="6"/>
  <c r="Y28" i="6"/>
  <c r="AA22" i="6"/>
  <c r="AB22" i="6" s="1"/>
  <c r="AA14" i="6"/>
  <c r="AA18" i="6"/>
  <c r="AA13" i="6"/>
  <c r="AB13" i="6" s="1"/>
  <c r="AA17" i="6"/>
  <c r="AB17" i="6" s="1"/>
  <c r="AA29" i="6"/>
  <c r="AB29" i="6" s="1"/>
  <c r="AA26" i="6"/>
  <c r="AA12" i="6"/>
  <c r="AB12" i="6" s="1"/>
  <c r="AC18" i="6" l="1"/>
  <c r="AB18" i="6"/>
  <c r="AC26" i="6"/>
  <c r="AB26" i="6"/>
  <c r="AC14" i="6"/>
  <c r="AB14" i="6"/>
  <c r="AC20" i="6"/>
  <c r="AA28" i="6"/>
  <c r="AB28" i="6" s="1"/>
  <c r="AC29" i="6"/>
  <c r="AC12" i="6"/>
  <c r="AC22" i="6"/>
  <c r="AC17" i="6"/>
  <c r="AC13" i="6"/>
  <c r="AA25" i="6"/>
  <c r="AA21" i="6"/>
  <c r="AC21" i="6" l="1"/>
  <c r="AB21" i="6"/>
  <c r="AC25" i="6"/>
  <c r="AB25" i="6"/>
  <c r="AC28" i="6"/>
  <c r="T31" i="6"/>
  <c r="H30" i="21"/>
  <c r="AF31" i="6" l="1"/>
  <c r="U31" i="6"/>
  <c r="Z55" i="6" s="1"/>
  <c r="Z56" i="6" s="1"/>
  <c r="X57" i="6" s="1"/>
  <c r="H26" i="21"/>
  <c r="H24" i="21" l="1"/>
  <c r="H28" i="21"/>
  <c r="H29" i="21"/>
  <c r="H32" i="21"/>
  <c r="H33" i="21"/>
  <c r="E35" i="23"/>
  <c r="W31" i="6"/>
  <c r="Y31" i="6" s="1"/>
  <c r="BH22" i="6"/>
  <c r="BL22" i="6" s="1"/>
  <c r="BH31" i="6"/>
  <c r="BH30" i="6"/>
  <c r="BL30" i="6" s="1"/>
  <c r="BM30" i="6" s="1"/>
  <c r="BH21" i="6"/>
  <c r="BL21" i="6" s="1"/>
  <c r="BM21" i="6" s="1"/>
  <c r="U32" i="6"/>
  <c r="AF32" i="6"/>
  <c r="AE58" i="6" s="1"/>
  <c r="H20" i="21" l="1"/>
  <c r="H34" i="21"/>
  <c r="D16" i="20"/>
  <c r="G33" i="21" s="1"/>
  <c r="BM22" i="6"/>
  <c r="BK72" i="6"/>
  <c r="BJ71" i="6"/>
  <c r="BJ70" i="6"/>
  <c r="F19" i="20" l="1"/>
  <c r="BK30" i="6"/>
  <c r="BN30" i="6"/>
  <c r="BK22" i="6"/>
  <c r="BN22" i="6"/>
  <c r="BN21" i="6"/>
  <c r="BK21" i="6"/>
  <c r="BJ61" i="6" l="1"/>
  <c r="BJ62" i="6"/>
  <c r="BK63" i="6"/>
  <c r="BS21" i="6"/>
  <c r="BU21" i="6" s="1"/>
  <c r="BZ21" i="6" s="1"/>
  <c r="BS30" i="6"/>
  <c r="BS22" i="6"/>
  <c r="AD31" i="6"/>
  <c r="BR72" i="6" l="1"/>
  <c r="BQ71" i="6"/>
  <c r="BQ70" i="6"/>
  <c r="BT22" i="6"/>
  <c r="BR22" i="6" s="1"/>
  <c r="BU22" i="6"/>
  <c r="BZ22" i="6" s="1"/>
  <c r="BT30" i="6"/>
  <c r="BR30" i="6" s="1"/>
  <c r="BU30" i="6"/>
  <c r="BZ30" i="6" s="1"/>
  <c r="CA30" i="6" s="1"/>
  <c r="BY30" i="6" s="1"/>
  <c r="BT21" i="6"/>
  <c r="BR21" i="6" s="1"/>
  <c r="CA21" i="6"/>
  <c r="BY21" i="6" s="1"/>
  <c r="CB21" i="6"/>
  <c r="BK71" i="6"/>
  <c r="AD32" i="6"/>
  <c r="AA31" i="6"/>
  <c r="DN32" i="6"/>
  <c r="BJ32" i="6"/>
  <c r="BI70" i="6"/>
  <c r="BJ73" i="6"/>
  <c r="AC31" i="6" l="1"/>
  <c r="BL31" i="6" s="1"/>
  <c r="BM31" i="6" s="1"/>
  <c r="BK31" i="6" s="1"/>
  <c r="AB31" i="6"/>
  <c r="BQ62" i="6"/>
  <c r="BQ61" i="6"/>
  <c r="BR63" i="6"/>
  <c r="CA22" i="6"/>
  <c r="BY22" i="6" s="1"/>
  <c r="CB30" i="6"/>
  <c r="CG30" i="6" s="1"/>
  <c r="BJ64" i="6"/>
  <c r="BI61" i="6"/>
  <c r="BK62" i="6"/>
  <c r="CB22" i="6"/>
  <c r="CG22" i="6" s="1"/>
  <c r="BY72" i="6"/>
  <c r="CG21" i="6"/>
  <c r="BJ72" i="6"/>
  <c r="BJ74" i="6" s="1"/>
  <c r="AL32" i="6"/>
  <c r="BK73" i="6"/>
  <c r="BK74" i="6" s="1"/>
  <c r="AG44" i="6" l="1"/>
  <c r="AD57" i="6" s="1"/>
  <c r="AD58" i="6"/>
  <c r="AF58" i="6" s="1"/>
  <c r="AG58" i="6" s="1"/>
  <c r="AH58" i="6" s="1"/>
  <c r="BI71" i="6"/>
  <c r="BX71" i="6"/>
  <c r="BX70" i="6"/>
  <c r="BJ63" i="6"/>
  <c r="BJ65" i="6" s="1"/>
  <c r="BK64" i="6"/>
  <c r="BK65" i="6" s="1"/>
  <c r="BY63" i="6"/>
  <c r="BX62" i="6"/>
  <c r="BX61" i="6"/>
  <c r="CH30" i="6"/>
  <c r="CF30" i="6" s="1"/>
  <c r="CH22" i="6"/>
  <c r="CF22" i="6" s="1"/>
  <c r="CI22" i="6"/>
  <c r="CH21" i="6"/>
  <c r="CF21" i="6" s="1"/>
  <c r="CI30" i="6"/>
  <c r="CI21" i="6"/>
  <c r="AN59" i="6"/>
  <c r="BN31" i="6"/>
  <c r="AK58" i="6" l="1"/>
  <c r="AF57" i="6"/>
  <c r="AK57" i="6"/>
  <c r="BI62" i="6"/>
  <c r="CE71" i="6"/>
  <c r="BY71" i="6"/>
  <c r="BR71" i="6"/>
  <c r="CE70" i="6"/>
  <c r="CE61" i="6"/>
  <c r="BS31" i="6"/>
  <c r="BR62" i="6"/>
  <c r="BP70" i="6"/>
  <c r="BQ72" i="6"/>
  <c r="BQ73" i="6"/>
  <c r="CE62" i="6"/>
  <c r="CN30" i="6"/>
  <c r="CN21" i="6"/>
  <c r="CN22" i="6"/>
  <c r="DG32" i="6"/>
  <c r="CZ32" i="6"/>
  <c r="CS32" i="6"/>
  <c r="CL32" i="6"/>
  <c r="CE32" i="6"/>
  <c r="BX32" i="6"/>
  <c r="BQ32" i="6"/>
  <c r="W32" i="6"/>
  <c r="AG57" i="6" l="1"/>
  <c r="AN57" i="6" s="1"/>
  <c r="AM57" i="6"/>
  <c r="BQ74" i="6"/>
  <c r="BY62" i="6"/>
  <c r="CF71" i="6"/>
  <c r="CM72" i="6"/>
  <c r="CF72" i="6"/>
  <c r="CL70" i="6"/>
  <c r="CL71" i="6"/>
  <c r="BQ64" i="6"/>
  <c r="BX73" i="6"/>
  <c r="BT31" i="6"/>
  <c r="BR31" i="6" s="1"/>
  <c r="BR73" i="6"/>
  <c r="BR74" i="6" s="1"/>
  <c r="BQ63" i="6"/>
  <c r="BU31" i="6"/>
  <c r="BZ31" i="6" s="1"/>
  <c r="CF63" i="6"/>
  <c r="BP61" i="6"/>
  <c r="CO22" i="6"/>
  <c r="CM22" i="6" s="1"/>
  <c r="CP22" i="6"/>
  <c r="CO30" i="6"/>
  <c r="CM30" i="6" s="1"/>
  <c r="CP30" i="6"/>
  <c r="CO21" i="6"/>
  <c r="CM21" i="6" s="1"/>
  <c r="CP21" i="6"/>
  <c r="BW61" i="6" l="1"/>
  <c r="CF62" i="6"/>
  <c r="CM71" i="6"/>
  <c r="BQ65" i="6"/>
  <c r="BP71" i="6"/>
  <c r="CL62" i="6"/>
  <c r="CL61" i="6"/>
  <c r="CB31" i="6"/>
  <c r="CG31" i="6" s="1"/>
  <c r="CH31" i="6" s="1"/>
  <c r="CF31" i="6" s="1"/>
  <c r="BX63" i="6"/>
  <c r="BX72" i="6"/>
  <c r="BX74" i="6" s="1"/>
  <c r="BX64" i="6"/>
  <c r="CA31" i="6"/>
  <c r="BY31" i="6" s="1"/>
  <c r="CE72" i="6"/>
  <c r="CM63" i="6"/>
  <c r="BR64" i="6"/>
  <c r="BR65" i="6" s="1"/>
  <c r="CU30" i="6"/>
  <c r="CS70" i="6"/>
  <c r="CU22" i="6"/>
  <c r="CU21" i="6"/>
  <c r="Y32" i="6"/>
  <c r="AL58" i="6" l="1"/>
  <c r="CM62" i="6"/>
  <c r="CD70" i="6"/>
  <c r="BP62" i="6"/>
  <c r="CT71" i="6"/>
  <c r="CI31" i="6"/>
  <c r="CN31" i="6" s="1"/>
  <c r="BX65" i="6"/>
  <c r="CW22" i="6"/>
  <c r="DB22" i="6" s="1"/>
  <c r="CS71" i="6"/>
  <c r="CL73" i="6"/>
  <c r="CE73" i="6"/>
  <c r="CE74" i="6" s="1"/>
  <c r="AC32" i="6"/>
  <c r="BW70" i="6"/>
  <c r="CT72" i="6"/>
  <c r="CV21" i="6"/>
  <c r="CT21" i="6" s="1"/>
  <c r="CE63" i="6"/>
  <c r="CW21" i="6"/>
  <c r="CV30" i="6"/>
  <c r="CT30" i="6" s="1"/>
  <c r="CW30" i="6"/>
  <c r="CS62" i="6"/>
  <c r="CS61" i="6"/>
  <c r="CV22" i="6"/>
  <c r="CT22" i="6" s="1"/>
  <c r="CD61" i="6"/>
  <c r="CE64" i="6"/>
  <c r="AA32" i="6"/>
  <c r="AO58" i="6"/>
  <c r="AM58" i="6" l="1"/>
  <c r="BW62" i="6"/>
  <c r="CE65" i="6"/>
  <c r="BY73" i="6"/>
  <c r="BY74" i="6" s="1"/>
  <c r="CZ71" i="6"/>
  <c r="BW71" i="6"/>
  <c r="CT63" i="6"/>
  <c r="BY64" i="6"/>
  <c r="BY65" i="6" s="1"/>
  <c r="CO31" i="6"/>
  <c r="CM31" i="6" s="1"/>
  <c r="CP31" i="6"/>
  <c r="CT62" i="6"/>
  <c r="DB30" i="6"/>
  <c r="DD30" i="6" s="1"/>
  <c r="CL64" i="6"/>
  <c r="DB21" i="6"/>
  <c r="DC22" i="6"/>
  <c r="DA22" i="6" s="1"/>
  <c r="DD22" i="6"/>
  <c r="CZ70" i="6"/>
  <c r="AN58" i="6" l="1"/>
  <c r="CZ62" i="6"/>
  <c r="CF73" i="6"/>
  <c r="CF74" i="6" s="1"/>
  <c r="CK70" i="6"/>
  <c r="CS72" i="6"/>
  <c r="CL72" i="6"/>
  <c r="CL74" i="6" s="1"/>
  <c r="CF64" i="6"/>
  <c r="CF65" i="6" s="1"/>
  <c r="CS73" i="6"/>
  <c r="CZ61" i="6"/>
  <c r="DI22" i="6"/>
  <c r="CL63" i="6"/>
  <c r="CL65" i="6" s="1"/>
  <c r="CU31" i="6"/>
  <c r="CK61" i="6"/>
  <c r="DI30" i="6"/>
  <c r="DK30" i="6" s="1"/>
  <c r="DC21" i="6"/>
  <c r="DA21" i="6" s="1"/>
  <c r="DD21" i="6"/>
  <c r="DC30" i="6"/>
  <c r="DA30" i="6" s="1"/>
  <c r="DA71" i="6"/>
  <c r="CS74" i="6" l="1"/>
  <c r="CM64" i="6"/>
  <c r="CM65" i="6" s="1"/>
  <c r="CR70" i="6"/>
  <c r="DA72" i="6"/>
  <c r="CW31" i="6"/>
  <c r="DB31" i="6" s="1"/>
  <c r="CM73" i="6"/>
  <c r="CM74" i="6" s="1"/>
  <c r="DG71" i="6"/>
  <c r="CD71" i="6"/>
  <c r="CD62" i="6"/>
  <c r="DH72" i="6"/>
  <c r="DA63" i="6"/>
  <c r="DA62" i="6"/>
  <c r="DJ22" i="6"/>
  <c r="DH22" i="6" s="1"/>
  <c r="DJ30" i="6"/>
  <c r="DH30" i="6" s="1"/>
  <c r="DK22" i="6"/>
  <c r="CR61" i="6"/>
  <c r="CV31" i="6"/>
  <c r="CT31" i="6" s="1"/>
  <c r="CS63" i="6"/>
  <c r="DP30" i="6"/>
  <c r="DI21" i="6"/>
  <c r="DG62" i="6"/>
  <c r="DR30" i="6" l="1"/>
  <c r="DS30" i="6"/>
  <c r="DT30" i="6" s="1"/>
  <c r="DN70" i="6"/>
  <c r="DG70" i="6"/>
  <c r="DK21" i="6"/>
  <c r="DP21" i="6" s="1"/>
  <c r="DD31" i="6"/>
  <c r="DI31" i="6" s="1"/>
  <c r="CR71" i="6"/>
  <c r="CK71" i="6"/>
  <c r="DN71" i="6"/>
  <c r="CY70" i="6"/>
  <c r="DH63" i="6"/>
  <c r="DQ30" i="6"/>
  <c r="DO30" i="6" s="1"/>
  <c r="DG61" i="6"/>
  <c r="DC31" i="6"/>
  <c r="DA31" i="6" s="1"/>
  <c r="DP22" i="6"/>
  <c r="DJ21" i="6"/>
  <c r="DH21" i="6" s="1"/>
  <c r="DR21" i="6" l="1"/>
  <c r="DS21" i="6"/>
  <c r="DT21" i="6" s="1"/>
  <c r="DR22" i="6"/>
  <c r="DS22" i="6"/>
  <c r="DT22" i="6" s="1"/>
  <c r="CT64" i="6"/>
  <c r="CT65" i="6" s="1"/>
  <c r="CK62" i="6"/>
  <c r="DF70" i="6"/>
  <c r="DN62" i="6"/>
  <c r="CT73" i="6"/>
  <c r="CT74" i="6" s="1"/>
  <c r="CY61" i="6"/>
  <c r="CZ72" i="6"/>
  <c r="DH71" i="6"/>
  <c r="DA73" i="6"/>
  <c r="DA74" i="6" s="1"/>
  <c r="DO72" i="6"/>
  <c r="DG73" i="6"/>
  <c r="DJ31" i="6"/>
  <c r="DH31" i="6" s="1"/>
  <c r="DN61" i="6"/>
  <c r="DK31" i="6"/>
  <c r="DQ21" i="6"/>
  <c r="DO21" i="6" s="1"/>
  <c r="DQ22" i="6"/>
  <c r="DO22" i="6" s="1"/>
  <c r="DH62" i="6"/>
  <c r="CZ63" i="6"/>
  <c r="DF61" i="6" l="1"/>
  <c r="DO71" i="6"/>
  <c r="DG72" i="6"/>
  <c r="DG74" i="6" s="1"/>
  <c r="DA64" i="6"/>
  <c r="DA65" i="6" s="1"/>
  <c r="DO63" i="6"/>
  <c r="DP31" i="6"/>
  <c r="DO62" i="6"/>
  <c r="DG64" i="6"/>
  <c r="DG63" i="6"/>
  <c r="DN72" i="6"/>
  <c r="DR31" i="6" l="1"/>
  <c r="DS31" i="6"/>
  <c r="DT31" i="6" s="1"/>
  <c r="DG65" i="6"/>
  <c r="DM70" i="6"/>
  <c r="CY71" i="6"/>
  <c r="DH73" i="6"/>
  <c r="DH74" i="6" s="1"/>
  <c r="CY62" i="6"/>
  <c r="DM61" i="6"/>
  <c r="DQ31" i="6"/>
  <c r="DO31" i="6" s="1"/>
  <c r="DN63" i="6"/>
  <c r="DF71" i="6" l="1"/>
  <c r="CZ73" i="6"/>
  <c r="CZ74" i="6" s="1"/>
  <c r="DH64" i="6"/>
  <c r="DH65" i="6" s="1"/>
  <c r="DM71" i="6"/>
  <c r="CS64" i="6"/>
  <c r="CS65" i="6" s="1"/>
  <c r="CR62" i="6"/>
  <c r="DF62" i="6"/>
  <c r="CZ64" i="6"/>
  <c r="CZ65" i="6" s="1"/>
  <c r="DO73" i="6" l="1"/>
  <c r="DO74" i="6" s="1"/>
  <c r="DM62" i="6"/>
  <c r="DN73" i="6"/>
  <c r="DN74" i="6" s="1"/>
  <c r="DO64" i="6" l="1"/>
  <c r="DO65" i="6" s="1"/>
  <c r="CN48" i="6"/>
  <c r="CM48" i="6"/>
  <c r="DN64" i="6"/>
  <c r="DN65" i="6" s="1"/>
  <c r="BH26" i="6" l="1"/>
  <c r="BL26" i="6" s="1"/>
  <c r="BH16" i="6"/>
  <c r="BL16" i="6" s="1"/>
  <c r="BH28" i="6"/>
  <c r="BL28" i="6" s="1"/>
  <c r="BH29" i="6"/>
  <c r="BL29" i="6" s="1"/>
  <c r="BH12" i="6"/>
  <c r="BL12" i="6" s="1"/>
  <c r="BH24" i="6"/>
  <c r="BL24" i="6" s="1"/>
  <c r="BH27" i="6"/>
  <c r="BL27" i="6" s="1"/>
  <c r="BH15" i="6"/>
  <c r="BL15" i="6" s="1"/>
  <c r="BH23" i="6"/>
  <c r="BL23" i="6" s="1"/>
  <c r="BH18" i="6"/>
  <c r="BL18" i="6" s="1"/>
  <c r="BH14" i="6"/>
  <c r="BL14" i="6" s="1"/>
  <c r="BH20" i="6"/>
  <c r="BL20" i="6" s="1"/>
  <c r="BH13" i="6"/>
  <c r="BL13" i="6" s="1"/>
  <c r="BH19" i="6"/>
  <c r="BL19" i="6" s="1"/>
  <c r="BH25" i="6"/>
  <c r="BL25" i="6" s="1"/>
  <c r="BH17" i="6"/>
  <c r="BL17" i="6" s="1"/>
  <c r="BM27" i="6" l="1"/>
  <c r="BK27" i="6" s="1"/>
  <c r="BM19" i="6"/>
  <c r="BK19" i="6" s="1"/>
  <c r="BM29" i="6"/>
  <c r="BK29" i="6" s="1"/>
  <c r="BN14" i="6"/>
  <c r="BS14" i="6" s="1"/>
  <c r="BM14" i="6"/>
  <c r="BK14" i="6" s="1"/>
  <c r="BM18" i="6"/>
  <c r="BK18" i="6" s="1"/>
  <c r="BM12" i="6"/>
  <c r="BK12" i="6" s="1"/>
  <c r="BL32" i="6"/>
  <c r="BN12" i="6"/>
  <c r="BI73" i="6"/>
  <c r="BN15" i="6"/>
  <c r="BM15" i="6"/>
  <c r="BK15" i="6" s="1"/>
  <c r="BN13" i="6"/>
  <c r="BM13" i="6"/>
  <c r="BK13" i="6" s="1"/>
  <c r="BM28" i="6"/>
  <c r="BK28" i="6" s="1"/>
  <c r="BN28" i="6"/>
  <c r="BM23" i="6"/>
  <c r="BK23" i="6" s="1"/>
  <c r="BN23" i="6"/>
  <c r="BN20" i="6"/>
  <c r="BM20" i="6"/>
  <c r="BK20" i="6" s="1"/>
  <c r="BN17" i="6"/>
  <c r="BM17" i="6"/>
  <c r="BK17" i="6" s="1"/>
  <c r="BM16" i="6"/>
  <c r="BK16" i="6" s="1"/>
  <c r="BN16" i="6"/>
  <c r="BN25" i="6"/>
  <c r="BM25" i="6"/>
  <c r="BK25" i="6" s="1"/>
  <c r="BM26" i="6"/>
  <c r="BK26" i="6" s="1"/>
  <c r="BN26" i="6"/>
  <c r="BN24" i="6"/>
  <c r="BM24" i="6"/>
  <c r="BK24" i="6" s="1"/>
  <c r="BI72" i="6"/>
  <c r="BN19" i="6"/>
  <c r="BN29" i="6"/>
  <c r="BN27" i="6"/>
  <c r="BN18" i="6"/>
  <c r="BK44" i="6" l="1"/>
  <c r="BJ44" i="6"/>
  <c r="BI44" i="6"/>
  <c r="BL45" i="6"/>
  <c r="BL44" i="6"/>
  <c r="BK45" i="6"/>
  <c r="BJ45" i="6"/>
  <c r="BI45" i="6"/>
  <c r="BL46" i="6"/>
  <c r="BK46" i="6"/>
  <c r="BU14" i="6"/>
  <c r="BZ14" i="6" s="1"/>
  <c r="BS23" i="6"/>
  <c r="BS17" i="6"/>
  <c r="BS12" i="6"/>
  <c r="BN32" i="6"/>
  <c r="BS24" i="6"/>
  <c r="BS18" i="6"/>
  <c r="BU18" i="6" s="1"/>
  <c r="BS25" i="6"/>
  <c r="BU25" i="6" s="1"/>
  <c r="BS13" i="6"/>
  <c r="BS27" i="6"/>
  <c r="BU27" i="6" s="1"/>
  <c r="BS29" i="6"/>
  <c r="BU29" i="6" s="1"/>
  <c r="BS26" i="6"/>
  <c r="BS19" i="6"/>
  <c r="BU19" i="6" s="1"/>
  <c r="BS16" i="6"/>
  <c r="BS28" i="6"/>
  <c r="BT14" i="6"/>
  <c r="BR14" i="6" s="1"/>
  <c r="BL47" i="6"/>
  <c r="BI46" i="6"/>
  <c r="BI64" i="6"/>
  <c r="BK47" i="6"/>
  <c r="BK32" i="6"/>
  <c r="BJ47" i="6"/>
  <c r="BJ46" i="6"/>
  <c r="BI47" i="6"/>
  <c r="BI63" i="6"/>
  <c r="BM32" i="6"/>
  <c r="BI74" i="6"/>
  <c r="BI75" i="6" s="1"/>
  <c r="BS20" i="6"/>
  <c r="BU20" i="6" s="1"/>
  <c r="BS15" i="6"/>
  <c r="BU15" i="6" s="1"/>
  <c r="BK48" i="6" l="1"/>
  <c r="BP72" i="6"/>
  <c r="BZ15" i="6"/>
  <c r="BZ20" i="6"/>
  <c r="CB20" i="6" s="1"/>
  <c r="BZ19" i="6"/>
  <c r="BZ27" i="6"/>
  <c r="CB27" i="6" s="1"/>
  <c r="BT24" i="6"/>
  <c r="BR24" i="6" s="1"/>
  <c r="BJ48" i="6"/>
  <c r="CA14" i="6"/>
  <c r="BY14" i="6" s="1"/>
  <c r="BT13" i="6"/>
  <c r="BR13" i="6" s="1"/>
  <c r="BL48" i="6"/>
  <c r="CB14" i="6"/>
  <c r="BU13" i="6"/>
  <c r="BT12" i="6"/>
  <c r="BS32" i="6"/>
  <c r="BP73" i="6"/>
  <c r="BT28" i="6"/>
  <c r="BR28" i="6" s="1"/>
  <c r="BT26" i="6"/>
  <c r="BR26" i="6" s="1"/>
  <c r="BZ25" i="6"/>
  <c r="BU12" i="6"/>
  <c r="BU28" i="6"/>
  <c r="BU26" i="6"/>
  <c r="BT25" i="6"/>
  <c r="BR25" i="6" s="1"/>
  <c r="BT17" i="6"/>
  <c r="BR17" i="6" s="1"/>
  <c r="BI48" i="6"/>
  <c r="BT16" i="6"/>
  <c r="BR16" i="6" s="1"/>
  <c r="BZ29" i="6"/>
  <c r="BZ18" i="6"/>
  <c r="CB18" i="6" s="1"/>
  <c r="BU17" i="6"/>
  <c r="BT15" i="6"/>
  <c r="BR15" i="6" s="1"/>
  <c r="BT20" i="6"/>
  <c r="BR20" i="6" s="1"/>
  <c r="BU16" i="6"/>
  <c r="BT29" i="6"/>
  <c r="BR29" i="6" s="1"/>
  <c r="BT18" i="6"/>
  <c r="BR18" i="6" s="1"/>
  <c r="BT23" i="6"/>
  <c r="BR23" i="6" s="1"/>
  <c r="BI65" i="6"/>
  <c r="BI66" i="6" s="1"/>
  <c r="BT19" i="6"/>
  <c r="BR19" i="6" s="1"/>
  <c r="BT27" i="6"/>
  <c r="BR27" i="6" s="1"/>
  <c r="BU24" i="6"/>
  <c r="BU23" i="6"/>
  <c r="BP74" i="6" l="1"/>
  <c r="BP75" i="6" s="1"/>
  <c r="BT32" i="6"/>
  <c r="BI49" i="6"/>
  <c r="BP63" i="6"/>
  <c r="CG18" i="6"/>
  <c r="CG27" i="6"/>
  <c r="CI27" i="6" s="1"/>
  <c r="CA19" i="6"/>
  <c r="BY19" i="6" s="1"/>
  <c r="BZ26" i="6"/>
  <c r="BZ13" i="6"/>
  <c r="CB13" i="6" s="1"/>
  <c r="CB19" i="6"/>
  <c r="BZ17" i="6"/>
  <c r="CB17" i="6" s="1"/>
  <c r="BZ28" i="6"/>
  <c r="CG14" i="6"/>
  <c r="BZ23" i="6"/>
  <c r="CB23" i="6" s="1"/>
  <c r="BZ24" i="6"/>
  <c r="BZ16" i="6"/>
  <c r="CB16" i="6" s="1"/>
  <c r="BZ12" i="6"/>
  <c r="BU32" i="6"/>
  <c r="CG20" i="6"/>
  <c r="CA20" i="6"/>
  <c r="BY20" i="6" s="1"/>
  <c r="CA15" i="6"/>
  <c r="BY15" i="6" s="1"/>
  <c r="CA18" i="6"/>
  <c r="BY18" i="6" s="1"/>
  <c r="CA25" i="6"/>
  <c r="BY25" i="6" s="1"/>
  <c r="CA29" i="6"/>
  <c r="BY29" i="6" s="1"/>
  <c r="CB25" i="6"/>
  <c r="CB29" i="6"/>
  <c r="BR12" i="6"/>
  <c r="CB15" i="6"/>
  <c r="CA27" i="6"/>
  <c r="BY27" i="6" s="1"/>
  <c r="BR45" i="6" l="1"/>
  <c r="BQ45" i="6"/>
  <c r="BP45" i="6"/>
  <c r="BS44" i="6"/>
  <c r="BR44" i="6"/>
  <c r="BQ44" i="6"/>
  <c r="BP44" i="6"/>
  <c r="BS45" i="6"/>
  <c r="CG17" i="6"/>
  <c r="CN27" i="6"/>
  <c r="CA24" i="6"/>
  <c r="BY24" i="6" s="1"/>
  <c r="CB24" i="6"/>
  <c r="CG16" i="6"/>
  <c r="CG15" i="6"/>
  <c r="BQ47" i="6"/>
  <c r="BS47" i="6"/>
  <c r="BP47" i="6"/>
  <c r="BQ46" i="6"/>
  <c r="BR32" i="6"/>
  <c r="BP64" i="6"/>
  <c r="BP65" i="6" s="1"/>
  <c r="BP66" i="6" s="1"/>
  <c r="BR46" i="6"/>
  <c r="BP46" i="6"/>
  <c r="BR47" i="6"/>
  <c r="BS46" i="6"/>
  <c r="CG23" i="6"/>
  <c r="CI23" i="6" s="1"/>
  <c r="CG19" i="6"/>
  <c r="CH20" i="6"/>
  <c r="CF20" i="6" s="1"/>
  <c r="CG13" i="6"/>
  <c r="CI13" i="6" s="1"/>
  <c r="CH18" i="6"/>
  <c r="CF18" i="6" s="1"/>
  <c r="CA28" i="6"/>
  <c r="BY28" i="6" s="1"/>
  <c r="CI20" i="6"/>
  <c r="CA13" i="6"/>
  <c r="BY13" i="6" s="1"/>
  <c r="CI18" i="6"/>
  <c r="CA17" i="6"/>
  <c r="BY17" i="6" s="1"/>
  <c r="CH27" i="6"/>
  <c r="CF27" i="6" s="1"/>
  <c r="CG29" i="6"/>
  <c r="CA23" i="6"/>
  <c r="BY23" i="6" s="1"/>
  <c r="CG25" i="6"/>
  <c r="CI25" i="6" s="1"/>
  <c r="CA12" i="6"/>
  <c r="BY12" i="6" s="1"/>
  <c r="BZ32" i="6"/>
  <c r="BW73" i="6"/>
  <c r="CH14" i="6"/>
  <c r="CF14" i="6" s="1"/>
  <c r="CB12" i="6"/>
  <c r="CI14" i="6"/>
  <c r="CA26" i="6"/>
  <c r="BY26" i="6" s="1"/>
  <c r="CA16" i="6"/>
  <c r="BY16" i="6" s="1"/>
  <c r="BW72" i="6"/>
  <c r="CB28" i="6"/>
  <c r="CB26" i="6"/>
  <c r="BY44" i="6" l="1"/>
  <c r="BX44" i="6"/>
  <c r="BW44" i="6"/>
  <c r="BZ44" i="6"/>
  <c r="BZ45" i="6"/>
  <c r="BY45" i="6"/>
  <c r="BX45" i="6"/>
  <c r="BW45" i="6"/>
  <c r="CB32" i="6"/>
  <c r="BW74" i="6"/>
  <c r="BW75" i="6" s="1"/>
  <c r="BW63" i="6"/>
  <c r="CA32" i="6"/>
  <c r="BP48" i="6"/>
  <c r="CN13" i="6"/>
  <c r="BQ48" i="6"/>
  <c r="BS48" i="6"/>
  <c r="CG24" i="6"/>
  <c r="CI24" i="6" s="1"/>
  <c r="CH23" i="6"/>
  <c r="CF23" i="6" s="1"/>
  <c r="CH25" i="6"/>
  <c r="CF25" i="6" s="1"/>
  <c r="CN20" i="6"/>
  <c r="BR48" i="6"/>
  <c r="CH15" i="6"/>
  <c r="CF15" i="6" s="1"/>
  <c r="CO27" i="6"/>
  <c r="CM27" i="6" s="1"/>
  <c r="CG12" i="6"/>
  <c r="CI12" i="6" s="1"/>
  <c r="BY46" i="6"/>
  <c r="BY32" i="6"/>
  <c r="BX47" i="6"/>
  <c r="BX46" i="6"/>
  <c r="BZ47" i="6"/>
  <c r="BW64" i="6"/>
  <c r="BW47" i="6"/>
  <c r="BW46" i="6"/>
  <c r="BZ46" i="6"/>
  <c r="BY47" i="6"/>
  <c r="CI15" i="6"/>
  <c r="CP27" i="6"/>
  <c r="CH13" i="6"/>
  <c r="CF13" i="6" s="1"/>
  <c r="CN25" i="6"/>
  <c r="CG26" i="6"/>
  <c r="CI26" i="6" s="1"/>
  <c r="CH16" i="6"/>
  <c r="CF16" i="6" s="1"/>
  <c r="CH17" i="6"/>
  <c r="CF17" i="6" s="1"/>
  <c r="CH29" i="6"/>
  <c r="CF29" i="6" s="1"/>
  <c r="CN23" i="6"/>
  <c r="CH19" i="6"/>
  <c r="CF19" i="6" s="1"/>
  <c r="CG28" i="6"/>
  <c r="CN14" i="6"/>
  <c r="CI29" i="6"/>
  <c r="CN18" i="6"/>
  <c r="CP18" i="6" s="1"/>
  <c r="CI19" i="6"/>
  <c r="CI16" i="6"/>
  <c r="CI17" i="6"/>
  <c r="BW65" i="6" l="1"/>
  <c r="BW66" i="6" s="1"/>
  <c r="BY48" i="6"/>
  <c r="BP49" i="6"/>
  <c r="BX48" i="6"/>
  <c r="CN12" i="6"/>
  <c r="CO20" i="6"/>
  <c r="CM20" i="6" s="1"/>
  <c r="CN24" i="6"/>
  <c r="CP24" i="6" s="1"/>
  <c r="CO18" i="6"/>
  <c r="CM18" i="6" s="1"/>
  <c r="CG32" i="6"/>
  <c r="CD73" i="6"/>
  <c r="CH12" i="6"/>
  <c r="CP20" i="6"/>
  <c r="BW48" i="6"/>
  <c r="CN19" i="6"/>
  <c r="CU18" i="6"/>
  <c r="CW18" i="6" s="1"/>
  <c r="CU27" i="6"/>
  <c r="CN29" i="6"/>
  <c r="CP29" i="6" s="1"/>
  <c r="CO14" i="6"/>
  <c r="CM14" i="6" s="1"/>
  <c r="CN26" i="6"/>
  <c r="CP26" i="6" s="1"/>
  <c r="CO13" i="6"/>
  <c r="CM13" i="6" s="1"/>
  <c r="CO23" i="6"/>
  <c r="CM23" i="6" s="1"/>
  <c r="CN15" i="6"/>
  <c r="CP15" i="6" s="1"/>
  <c r="CP23" i="6"/>
  <c r="CP14" i="6"/>
  <c r="CH26" i="6"/>
  <c r="CF26" i="6" s="1"/>
  <c r="CN17" i="6"/>
  <c r="CH28" i="6"/>
  <c r="CF28" i="6" s="1"/>
  <c r="CO25" i="6"/>
  <c r="CM25" i="6" s="1"/>
  <c r="BZ48" i="6"/>
  <c r="CP13" i="6"/>
  <c r="CN16" i="6"/>
  <c r="CP16" i="6" s="1"/>
  <c r="CI28" i="6"/>
  <c r="CI32" i="6" s="1"/>
  <c r="CP25" i="6"/>
  <c r="CH24" i="6"/>
  <c r="CF24" i="6" s="1"/>
  <c r="CD72" i="6"/>
  <c r="CD74" i="6" l="1"/>
  <c r="CD75" i="6" s="1"/>
  <c r="CD63" i="6"/>
  <c r="CH32" i="6"/>
  <c r="DB18" i="6"/>
  <c r="CU15" i="6"/>
  <c r="CO17" i="6"/>
  <c r="CM17" i="6" s="1"/>
  <c r="CU26" i="6"/>
  <c r="CU24" i="6"/>
  <c r="CW24" i="6" s="1"/>
  <c r="CU13" i="6"/>
  <c r="CW13" i="6" s="1"/>
  <c r="CP17" i="6"/>
  <c r="CF12" i="6"/>
  <c r="CU16" i="6"/>
  <c r="CO15" i="6"/>
  <c r="CM15" i="6" s="1"/>
  <c r="CV27" i="6"/>
  <c r="CT27" i="6" s="1"/>
  <c r="CV18" i="6"/>
  <c r="CT18" i="6" s="1"/>
  <c r="CO19" i="6"/>
  <c r="CM19" i="6" s="1"/>
  <c r="CP19" i="6"/>
  <c r="CO12" i="6"/>
  <c r="CM12" i="6" s="1"/>
  <c r="CK73" i="6"/>
  <c r="CU25" i="6"/>
  <c r="CW25" i="6" s="1"/>
  <c r="CU14" i="6"/>
  <c r="CO29" i="6"/>
  <c r="CM29" i="6" s="1"/>
  <c r="BW49" i="6"/>
  <c r="CP12" i="6"/>
  <c r="CN28" i="6"/>
  <c r="CN32" i="6" s="1"/>
  <c r="CU29" i="6"/>
  <c r="CW29" i="6" s="1"/>
  <c r="CU20" i="6"/>
  <c r="CO16" i="6"/>
  <c r="CM16" i="6" s="1"/>
  <c r="CU23" i="6"/>
  <c r="CO26" i="6"/>
  <c r="CM26" i="6" s="1"/>
  <c r="CW27" i="6"/>
  <c r="CO24" i="6"/>
  <c r="CM24" i="6" s="1"/>
  <c r="CF45" i="6" l="1"/>
  <c r="CE45" i="6"/>
  <c r="CD45" i="6"/>
  <c r="CG44" i="6"/>
  <c r="CF44" i="6"/>
  <c r="CE44" i="6"/>
  <c r="CD44" i="6"/>
  <c r="CG45" i="6"/>
  <c r="DB24" i="6"/>
  <c r="CF32" i="6"/>
  <c r="CF46" i="6"/>
  <c r="CG47" i="6"/>
  <c r="CF47" i="6"/>
  <c r="CD47" i="6"/>
  <c r="CE47" i="6"/>
  <c r="CG46" i="6"/>
  <c r="CD46" i="6"/>
  <c r="CD64" i="6"/>
  <c r="CD65" i="6" s="1"/>
  <c r="CD66" i="6" s="1"/>
  <c r="CE46" i="6"/>
  <c r="CU17" i="6"/>
  <c r="CW17" i="6" s="1"/>
  <c r="CV14" i="6"/>
  <c r="CT14" i="6" s="1"/>
  <c r="DB13" i="6"/>
  <c r="DD13" i="6" s="1"/>
  <c r="CV13" i="6"/>
  <c r="CT13" i="6" s="1"/>
  <c r="CV15" i="6"/>
  <c r="CT15" i="6" s="1"/>
  <c r="DB29" i="6"/>
  <c r="CO28" i="6"/>
  <c r="CM28" i="6" s="1"/>
  <c r="CL44" i="6" s="1"/>
  <c r="CK72" i="6"/>
  <c r="CK74" i="6" s="1"/>
  <c r="CK75" i="6" s="1"/>
  <c r="CU19" i="6"/>
  <c r="DB25" i="6"/>
  <c r="DD25" i="6" s="1"/>
  <c r="CU12" i="6"/>
  <c r="CV25" i="6"/>
  <c r="CT25" i="6" s="1"/>
  <c r="CW15" i="6"/>
  <c r="CV23" i="6"/>
  <c r="CT23" i="6" s="1"/>
  <c r="CW23" i="6"/>
  <c r="CW14" i="6"/>
  <c r="CP28" i="6"/>
  <c r="CP32" i="6" s="1"/>
  <c r="DB27" i="6"/>
  <c r="DD27" i="6" s="1"/>
  <c r="CV20" i="6"/>
  <c r="CT20" i="6" s="1"/>
  <c r="CV16" i="6"/>
  <c r="CT16" i="6" s="1"/>
  <c r="CV26" i="6"/>
  <c r="CT26" i="6" s="1"/>
  <c r="DC18" i="6"/>
  <c r="DA18" i="6" s="1"/>
  <c r="CV24" i="6"/>
  <c r="CT24" i="6" s="1"/>
  <c r="CW20" i="6"/>
  <c r="CK64" i="6"/>
  <c r="CV29" i="6"/>
  <c r="CT29" i="6" s="1"/>
  <c r="CW16" i="6"/>
  <c r="CW26" i="6"/>
  <c r="DD18" i="6"/>
  <c r="CL45" i="6" l="1"/>
  <c r="CM45" i="6"/>
  <c r="CN45" i="6"/>
  <c r="CK45" i="6"/>
  <c r="CK44" i="6"/>
  <c r="CD48" i="6"/>
  <c r="CO32" i="6"/>
  <c r="CL46" i="6"/>
  <c r="CM32" i="6"/>
  <c r="CM47" i="6"/>
  <c r="CK46" i="6"/>
  <c r="CN47" i="6"/>
  <c r="CK63" i="6"/>
  <c r="CK65" i="6" s="1"/>
  <c r="CK66" i="6" s="1"/>
  <c r="CN46" i="6"/>
  <c r="CL47" i="6"/>
  <c r="CK47" i="6"/>
  <c r="CM46" i="6"/>
  <c r="DI25" i="6"/>
  <c r="DK25" i="6" s="1"/>
  <c r="DB14" i="6"/>
  <c r="DB17" i="6"/>
  <c r="DD17" i="6" s="1"/>
  <c r="DB23" i="6"/>
  <c r="CV12" i="6"/>
  <c r="CR73" i="6"/>
  <c r="CV17" i="6"/>
  <c r="CT17" i="6" s="1"/>
  <c r="DB20" i="6"/>
  <c r="DD20" i="6" s="1"/>
  <c r="CW12" i="6"/>
  <c r="DC13" i="6"/>
  <c r="DA13" i="6" s="1"/>
  <c r="DB16" i="6"/>
  <c r="DD16" i="6" s="1"/>
  <c r="DC29" i="6"/>
  <c r="DA29" i="6" s="1"/>
  <c r="DI13" i="6"/>
  <c r="DK13" i="6" s="1"/>
  <c r="CF48" i="6"/>
  <c r="DD29" i="6"/>
  <c r="DC25" i="6"/>
  <c r="DA25" i="6" s="1"/>
  <c r="DI27" i="6"/>
  <c r="DB15" i="6"/>
  <c r="DD15" i="6" s="1"/>
  <c r="CV19" i="6"/>
  <c r="CT19" i="6" s="1"/>
  <c r="CG48" i="6"/>
  <c r="DC24" i="6"/>
  <c r="DA24" i="6" s="1"/>
  <c r="CU28" i="6"/>
  <c r="DI18" i="6"/>
  <c r="DK18" i="6" s="1"/>
  <c r="DB26" i="6"/>
  <c r="DD26" i="6" s="1"/>
  <c r="DC27" i="6"/>
  <c r="DA27" i="6" s="1"/>
  <c r="CW19" i="6"/>
  <c r="CE48" i="6"/>
  <c r="DD24" i="6"/>
  <c r="CD49" i="6" l="1"/>
  <c r="DI17" i="6"/>
  <c r="DK17" i="6" s="1"/>
  <c r="DI20" i="6"/>
  <c r="DK20" i="6" s="1"/>
  <c r="DI16" i="6"/>
  <c r="DK16" i="6" s="1"/>
  <c r="DI15" i="6"/>
  <c r="DP13" i="6"/>
  <c r="DI29" i="6"/>
  <c r="DK29" i="6" s="1"/>
  <c r="DC17" i="6"/>
  <c r="DA17" i="6" s="1"/>
  <c r="DC14" i="6"/>
  <c r="DA14" i="6" s="1"/>
  <c r="DP18" i="6"/>
  <c r="CV28" i="6"/>
  <c r="CV32" i="6" s="1"/>
  <c r="CW28" i="6"/>
  <c r="CW32" i="6" s="1"/>
  <c r="DJ13" i="6"/>
  <c r="DH13" i="6" s="1"/>
  <c r="DJ27" i="6"/>
  <c r="DH27" i="6" s="1"/>
  <c r="DD14" i="6"/>
  <c r="DB19" i="6"/>
  <c r="DD19" i="6" s="1"/>
  <c r="DC15" i="6"/>
  <c r="DA15" i="6" s="1"/>
  <c r="DB12" i="6"/>
  <c r="DD12" i="6" s="1"/>
  <c r="DI26" i="6"/>
  <c r="DK26" i="6" s="1"/>
  <c r="DK27" i="6"/>
  <c r="DC20" i="6"/>
  <c r="DA20" i="6" s="1"/>
  <c r="DC23" i="6"/>
  <c r="DA23" i="6" s="1"/>
  <c r="CR72" i="6"/>
  <c r="CR74" i="6" s="1"/>
  <c r="CR75" i="6" s="1"/>
  <c r="CT12" i="6"/>
  <c r="DP25" i="6"/>
  <c r="CK48" i="6"/>
  <c r="CL48" i="6"/>
  <c r="CU32" i="6"/>
  <c r="DI24" i="6"/>
  <c r="DK24" i="6" s="1"/>
  <c r="DC26" i="6"/>
  <c r="DA26" i="6" s="1"/>
  <c r="DJ18" i="6"/>
  <c r="DH18" i="6" s="1"/>
  <c r="DC16" i="6"/>
  <c r="DA16" i="6" s="1"/>
  <c r="DD23" i="6"/>
  <c r="DJ25" i="6"/>
  <c r="DH25" i="6" s="1"/>
  <c r="DR13" i="6" l="1"/>
  <c r="DS13" i="6"/>
  <c r="DT13" i="6" s="1"/>
  <c r="DR18" i="6"/>
  <c r="DS18" i="6"/>
  <c r="DT18" i="6" s="1"/>
  <c r="DR25" i="6"/>
  <c r="DS25" i="6"/>
  <c r="DT25" i="6" s="1"/>
  <c r="CU44" i="6"/>
  <c r="CU45" i="6"/>
  <c r="CS44" i="6"/>
  <c r="CR44" i="6"/>
  <c r="CT28" i="6"/>
  <c r="CR63" i="6" s="1"/>
  <c r="DI12" i="6"/>
  <c r="DK12" i="6" s="1"/>
  <c r="DP24" i="6"/>
  <c r="DI19" i="6"/>
  <c r="DJ15" i="6"/>
  <c r="DH15" i="6" s="1"/>
  <c r="DP16" i="6"/>
  <c r="DJ24" i="6"/>
  <c r="DH24" i="6" s="1"/>
  <c r="DJ16" i="6"/>
  <c r="DH16" i="6" s="1"/>
  <c r="DP26" i="6"/>
  <c r="DI14" i="6"/>
  <c r="CY73" i="6"/>
  <c r="DC12" i="6"/>
  <c r="DA12" i="6" s="1"/>
  <c r="DP29" i="6"/>
  <c r="DQ18" i="6"/>
  <c r="DO18" i="6" s="1"/>
  <c r="DJ29" i="6"/>
  <c r="DH29" i="6" s="1"/>
  <c r="DP20" i="6"/>
  <c r="DI23" i="6"/>
  <c r="DK23" i="6" s="1"/>
  <c r="DQ13" i="6"/>
  <c r="DO13" i="6" s="1"/>
  <c r="DJ20" i="6"/>
  <c r="DH20" i="6" s="1"/>
  <c r="CK49" i="6"/>
  <c r="DQ25" i="6"/>
  <c r="DO25" i="6" s="1"/>
  <c r="CU47" i="6"/>
  <c r="CR64" i="6"/>
  <c r="CS47" i="6"/>
  <c r="CR47" i="6"/>
  <c r="DP27" i="6"/>
  <c r="DP17" i="6"/>
  <c r="DJ26" i="6"/>
  <c r="DH26" i="6" s="1"/>
  <c r="DC19" i="6"/>
  <c r="DA19" i="6" s="1"/>
  <c r="DB28" i="6"/>
  <c r="DB32" i="6" s="1"/>
  <c r="CY72" i="6"/>
  <c r="DK15" i="6"/>
  <c r="DJ17" i="6"/>
  <c r="DH17" i="6" s="1"/>
  <c r="CT44" i="6" l="1"/>
  <c r="DR27" i="6"/>
  <c r="DS27" i="6"/>
  <c r="DT27" i="6" s="1"/>
  <c r="DR26" i="6"/>
  <c r="DS26" i="6"/>
  <c r="DT26" i="6" s="1"/>
  <c r="DR29" i="6"/>
  <c r="DS29" i="6"/>
  <c r="DT29" i="6" s="1"/>
  <c r="DR17" i="6"/>
  <c r="DS17" i="6"/>
  <c r="DT17" i="6" s="1"/>
  <c r="DR24" i="6"/>
  <c r="DS24" i="6"/>
  <c r="DT24" i="6" s="1"/>
  <c r="DR20" i="6"/>
  <c r="DS20" i="6"/>
  <c r="DT20" i="6" s="1"/>
  <c r="DR16" i="6"/>
  <c r="DS16" i="6"/>
  <c r="DT16" i="6" s="1"/>
  <c r="CZ45" i="6"/>
  <c r="CR45" i="6"/>
  <c r="CS45" i="6"/>
  <c r="CT45" i="6"/>
  <c r="CT46" i="6"/>
  <c r="CY74" i="6"/>
  <c r="CY75" i="6" s="1"/>
  <c r="CT47" i="6"/>
  <c r="CU46" i="6"/>
  <c r="CS46" i="6"/>
  <c r="CR65" i="6"/>
  <c r="CR66" i="6" s="1"/>
  <c r="CR46" i="6"/>
  <c r="CT32" i="6"/>
  <c r="DD28" i="6"/>
  <c r="DP23" i="6"/>
  <c r="DJ23" i="6"/>
  <c r="DH23" i="6" s="1"/>
  <c r="DQ29" i="6"/>
  <c r="DO29" i="6" s="1"/>
  <c r="DJ14" i="6"/>
  <c r="DH14" i="6" s="1"/>
  <c r="DJ19" i="6"/>
  <c r="DH19" i="6" s="1"/>
  <c r="DC28" i="6"/>
  <c r="DA28" i="6" s="1"/>
  <c r="DA44" i="6" s="1"/>
  <c r="DK14" i="6"/>
  <c r="DK19" i="6"/>
  <c r="DP15" i="6"/>
  <c r="DQ20" i="6"/>
  <c r="DO20" i="6" s="1"/>
  <c r="DQ26" i="6"/>
  <c r="DO26" i="6" s="1"/>
  <c r="DQ24" i="6"/>
  <c r="DO24" i="6" s="1"/>
  <c r="DQ16" i="6"/>
  <c r="DO16" i="6" s="1"/>
  <c r="CY64" i="6"/>
  <c r="DP12" i="6"/>
  <c r="DQ17" i="6"/>
  <c r="DO17" i="6" s="1"/>
  <c r="DQ27" i="6"/>
  <c r="DO27" i="6" s="1"/>
  <c r="DJ12" i="6"/>
  <c r="DH12" i="6" s="1"/>
  <c r="DF73" i="6"/>
  <c r="DR15" i="6" l="1"/>
  <c r="DS15" i="6"/>
  <c r="DT15" i="6" s="1"/>
  <c r="DR23" i="6"/>
  <c r="DS23" i="6"/>
  <c r="DT23" i="6" s="1"/>
  <c r="DR12" i="6"/>
  <c r="DS12" i="6"/>
  <c r="CY45" i="6"/>
  <c r="DB44" i="6"/>
  <c r="DA45" i="6"/>
  <c r="DB45" i="6"/>
  <c r="CY44" i="6"/>
  <c r="CZ44" i="6"/>
  <c r="CT48" i="6"/>
  <c r="DI28" i="6"/>
  <c r="DK28" i="6" s="1"/>
  <c r="DK32" i="6" s="1"/>
  <c r="DD32" i="6"/>
  <c r="CS48" i="6"/>
  <c r="CR48" i="6"/>
  <c r="CU48" i="6"/>
  <c r="DC32" i="6"/>
  <c r="CY63" i="6"/>
  <c r="CY65" i="6" s="1"/>
  <c r="CY66" i="6" s="1"/>
  <c r="CZ46" i="6"/>
  <c r="CY47" i="6"/>
  <c r="DA46" i="6"/>
  <c r="DB47" i="6"/>
  <c r="CZ47" i="6"/>
  <c r="DA47" i="6"/>
  <c r="CY46" i="6"/>
  <c r="DB46" i="6"/>
  <c r="DA32" i="6"/>
  <c r="DF64" i="6"/>
  <c r="DP19" i="6"/>
  <c r="DP14" i="6"/>
  <c r="DQ15" i="6"/>
  <c r="DO15" i="6" s="1"/>
  <c r="DQ23" i="6"/>
  <c r="DO23" i="6" s="1"/>
  <c r="DM73" i="6"/>
  <c r="DQ12" i="6"/>
  <c r="DR19" i="6" l="1"/>
  <c r="DS19" i="6"/>
  <c r="DT19" i="6" s="1"/>
  <c r="DR14" i="6"/>
  <c r="DS14" i="6"/>
  <c r="DT14" i="6" s="1"/>
  <c r="DT12" i="6"/>
  <c r="DI32" i="6"/>
  <c r="DP28" i="6"/>
  <c r="DM72" i="6" s="1"/>
  <c r="DM74" i="6" s="1"/>
  <c r="DM75" i="6" s="1"/>
  <c r="DJ28" i="6"/>
  <c r="DH28" i="6" s="1"/>
  <c r="DF47" i="6" s="1"/>
  <c r="DF72" i="6"/>
  <c r="DF74" i="6" s="1"/>
  <c r="DF75" i="6" s="1"/>
  <c r="CR49" i="6"/>
  <c r="CZ48" i="6"/>
  <c r="DF63" i="6"/>
  <c r="DF65" i="6" s="1"/>
  <c r="DF66" i="6" s="1"/>
  <c r="DF46" i="6"/>
  <c r="DG47" i="6"/>
  <c r="DA48" i="6"/>
  <c r="DB48" i="6"/>
  <c r="DQ14" i="6"/>
  <c r="DO14" i="6" s="1"/>
  <c r="DO12" i="6"/>
  <c r="DQ19" i="6"/>
  <c r="DO19" i="6" s="1"/>
  <c r="DH46" i="6"/>
  <c r="DI47" i="6"/>
  <c r="CY48" i="6"/>
  <c r="DH47" i="6" l="1"/>
  <c r="DG46" i="6"/>
  <c r="DI46" i="6"/>
  <c r="DH32" i="6"/>
  <c r="DJ32" i="6"/>
  <c r="DR28" i="6"/>
  <c r="DR32" i="6" s="1"/>
  <c r="DS28" i="6"/>
  <c r="DG44" i="6"/>
  <c r="DF44" i="6"/>
  <c r="DF45" i="6" s="1"/>
  <c r="DH45" i="6"/>
  <c r="DG45" i="6"/>
  <c r="DI45" i="6"/>
  <c r="DI44" i="6"/>
  <c r="DH44" i="6"/>
  <c r="DP32" i="6"/>
  <c r="DQ28" i="6"/>
  <c r="DO28" i="6" s="1"/>
  <c r="CY49" i="6"/>
  <c r="DM64" i="6"/>
  <c r="DI48" i="6" l="1"/>
  <c r="DQ32" i="6"/>
  <c r="DG48" i="6"/>
  <c r="DH48" i="6"/>
  <c r="DM63" i="6"/>
  <c r="DM65" i="6" s="1"/>
  <c r="DM66" i="6" s="1"/>
  <c r="DN44" i="6"/>
  <c r="DM44" i="6"/>
  <c r="DT28" i="6"/>
  <c r="DT32" i="6" s="1"/>
  <c r="DS32" i="6"/>
  <c r="DM47" i="6"/>
  <c r="DO46" i="6"/>
  <c r="DN45" i="6"/>
  <c r="DO45" i="6"/>
  <c r="DP44" i="6"/>
  <c r="DM45" i="6"/>
  <c r="DF48" i="6"/>
  <c r="DF49" i="6" s="1"/>
  <c r="DP45" i="6"/>
  <c r="DO44" i="6"/>
  <c r="DP47" i="6"/>
  <c r="DO47" i="6"/>
  <c r="DP46" i="6"/>
  <c r="DN47" i="6"/>
  <c r="DN46" i="6"/>
  <c r="DO32" i="6"/>
  <c r="DM46" i="6"/>
  <c r="DN48" i="6" l="1"/>
  <c r="DM48" i="6"/>
  <c r="DP48" i="6"/>
  <c r="DO48" i="6"/>
  <c r="DM49"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L11" authorId="0" shapeId="0" xr:uid="{E71871F5-ABCF-4A15-9E7C-CA8EACD59390}">
      <text>
        <r>
          <rPr>
            <b/>
            <sz val="9"/>
            <color indexed="81"/>
            <rFont val="MS P ゴシック"/>
            <family val="3"/>
            <charset val="128"/>
          </rPr>
          <t>A重油への換算係数
　灯油：0.939
　LPガス：1.299
　LNG：1.560</t>
        </r>
      </text>
    </comment>
    <comment ref="AN11" authorId="0" shapeId="0" xr:uid="{304821AD-1CAF-4E8D-8343-49D2909C6703}">
      <text>
        <r>
          <rPr>
            <b/>
            <sz val="9"/>
            <color indexed="81"/>
            <rFont val="MS P ゴシック"/>
            <family val="3"/>
            <charset val="128"/>
          </rPr>
          <t>A重油への換算係数
　灯油：0.939
　LPガス：1.299
　LNG：1.560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L11" authorId="0" shapeId="0" xr:uid="{00000000-0006-0000-0000-000001000000}">
      <text>
        <r>
          <rPr>
            <b/>
            <sz val="9"/>
            <color indexed="81"/>
            <rFont val="MS P ゴシック"/>
            <family val="3"/>
            <charset val="128"/>
          </rPr>
          <t>A重油への換算係数
　灯油：0.939
　LPガス：1.299
　LNG：1.560</t>
        </r>
      </text>
    </comment>
    <comment ref="AN11" authorId="0" shapeId="0" xr:uid="{00000000-0006-0000-0000-000002000000}">
      <text>
        <r>
          <rPr>
            <b/>
            <sz val="9"/>
            <color indexed="81"/>
            <rFont val="MS P ゴシック"/>
            <family val="3"/>
            <charset val="128"/>
          </rPr>
          <t>A重油への換算係数
　灯油：0.939
　LPガス：1.299
　LNG：1.560</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<sst xmlns="http://schemas.openxmlformats.org/spreadsheetml/2006/main" count="1716" uniqueCount="427">
  <si>
    <t>支援対象者名</t>
    <rPh sb="0" eb="5">
      <t>シエンタイショウシャ</t>
    </rPh>
    <rPh sb="5" eb="6">
      <t>メイ</t>
    </rPh>
    <phoneticPr fontId="1"/>
  </si>
  <si>
    <t>氏名</t>
    <rPh sb="0" eb="2">
      <t>シメイ</t>
    </rPh>
    <phoneticPr fontId="1"/>
  </si>
  <si>
    <t>コース</t>
    <phoneticPr fontId="1"/>
  </si>
  <si>
    <t>170%</t>
  </si>
  <si>
    <t>Ａ重油</t>
    <rPh sb="1" eb="3">
      <t>ジュウユ</t>
    </rPh>
    <phoneticPr fontId="1"/>
  </si>
  <si>
    <t>150%</t>
  </si>
  <si>
    <t>灯油</t>
    <rPh sb="0" eb="2">
      <t>トウユ</t>
    </rPh>
    <phoneticPr fontId="1"/>
  </si>
  <si>
    <t>130%</t>
  </si>
  <si>
    <t>合計</t>
    <rPh sb="0" eb="2">
      <t>ゴウケイ</t>
    </rPh>
    <phoneticPr fontId="1"/>
  </si>
  <si>
    <t>農家
番号</t>
    <rPh sb="0" eb="2">
      <t>ノウカ</t>
    </rPh>
    <rPh sb="3" eb="5">
      <t>バンゴウ</t>
    </rPh>
    <phoneticPr fontId="1"/>
  </si>
  <si>
    <t>支援
対象者
番号</t>
    <rPh sb="0" eb="2">
      <t>シエン</t>
    </rPh>
    <rPh sb="3" eb="6">
      <t>タイショウシャ</t>
    </rPh>
    <rPh sb="7" eb="9">
      <t>バンゴウ</t>
    </rPh>
    <phoneticPr fontId="1"/>
  </si>
  <si>
    <t>住所</t>
    <rPh sb="0" eb="2">
      <t>ジュウショ</t>
    </rPh>
    <phoneticPr fontId="1"/>
  </si>
  <si>
    <t>代表者役職・氏名</t>
    <rPh sb="0" eb="3">
      <t>ダイヒョウシャ</t>
    </rPh>
    <rPh sb="3" eb="5">
      <t>ヤクショク</t>
    </rPh>
    <rPh sb="6" eb="8">
      <t>シメイ</t>
    </rPh>
    <phoneticPr fontId="1"/>
  </si>
  <si>
    <t>郵便番号</t>
    <rPh sb="0" eb="4">
      <t>ユウビンバンゴウ</t>
    </rPh>
    <phoneticPr fontId="1"/>
  </si>
  <si>
    <t>＜農業者件数＞</t>
  </si>
  <si>
    <t>農家積立金残額</t>
    <rPh sb="0" eb="2">
      <t>ノウカ</t>
    </rPh>
    <rPh sb="2" eb="5">
      <t>ツミタテキン</t>
    </rPh>
    <rPh sb="5" eb="7">
      <t>ザンガク</t>
    </rPh>
    <phoneticPr fontId="1"/>
  </si>
  <si>
    <t>ＬＰガス</t>
  </si>
  <si>
    <t>ＬＰガス</t>
    <phoneticPr fontId="1"/>
  </si>
  <si>
    <t>ＬＮＧ</t>
    <phoneticPr fontId="1"/>
  </si>
  <si>
    <t>第１回納付
（円）②</t>
    <rPh sb="0" eb="1">
      <t>ダイ</t>
    </rPh>
    <rPh sb="2" eb="3">
      <t>カイ</t>
    </rPh>
    <rPh sb="3" eb="5">
      <t>ノウフ</t>
    </rPh>
    <rPh sb="7" eb="8">
      <t>エン</t>
    </rPh>
    <phoneticPr fontId="1"/>
  </si>
  <si>
    <t>第２回納付
（円）③</t>
    <phoneticPr fontId="1"/>
  </si>
  <si>
    <t>積立金納付額
①+②+③</t>
    <rPh sb="0" eb="3">
      <t>ツミタテキン</t>
    </rPh>
    <rPh sb="3" eb="5">
      <t>ノウフ</t>
    </rPh>
    <rPh sb="5" eb="6">
      <t>ガク</t>
    </rPh>
    <phoneticPr fontId="1"/>
  </si>
  <si>
    <t>協議会</t>
    <rPh sb="0" eb="3">
      <t>キョウギカイ</t>
    </rPh>
    <phoneticPr fontId="1"/>
  </si>
  <si>
    <t>計</t>
    <rPh sb="0" eb="1">
      <t>ケイ</t>
    </rPh>
    <phoneticPr fontId="1"/>
  </si>
  <si>
    <t>10月分補填金交付</t>
    <rPh sb="2" eb="3">
      <t>ガツ</t>
    </rPh>
    <rPh sb="3" eb="4">
      <t>ブン</t>
    </rPh>
    <rPh sb="4" eb="7">
      <t>ホテンキン</t>
    </rPh>
    <rPh sb="7" eb="9">
      <t>コウフ</t>
    </rPh>
    <phoneticPr fontId="1"/>
  </si>
  <si>
    <t>11月分補填金交付</t>
    <rPh sb="2" eb="3">
      <t>ガツ</t>
    </rPh>
    <rPh sb="3" eb="4">
      <t>ブン</t>
    </rPh>
    <rPh sb="4" eb="7">
      <t>ホテンキン</t>
    </rPh>
    <rPh sb="7" eb="9">
      <t>コウフ</t>
    </rPh>
    <phoneticPr fontId="1"/>
  </si>
  <si>
    <t>補填金合計</t>
    <rPh sb="0" eb="3">
      <t>ホテンキン</t>
    </rPh>
    <rPh sb="3" eb="5">
      <t>ゴウケイ</t>
    </rPh>
    <phoneticPr fontId="1"/>
  </si>
  <si>
    <t>＜交付額＞</t>
    <rPh sb="1" eb="4">
      <t>コウフガク</t>
    </rPh>
    <phoneticPr fontId="1"/>
  </si>
  <si>
    <t>小計</t>
    <rPh sb="0" eb="2">
      <t>ショウケイ</t>
    </rPh>
    <phoneticPr fontId="1"/>
  </si>
  <si>
    <t>＜燃料使用量：現在値＞</t>
    <rPh sb="1" eb="3">
      <t>ネンリョウ</t>
    </rPh>
    <rPh sb="3" eb="6">
      <t>シヨウリョウ</t>
    </rPh>
    <rPh sb="7" eb="10">
      <t>ゲンザイチ</t>
    </rPh>
    <phoneticPr fontId="1"/>
  </si>
  <si>
    <t>＜燃料使用量：目標＞</t>
    <rPh sb="1" eb="3">
      <t>ネンリョウ</t>
    </rPh>
    <rPh sb="3" eb="6">
      <t>シヨウリョウ</t>
    </rPh>
    <rPh sb="7" eb="9">
      <t>モクヒョウ</t>
    </rPh>
    <phoneticPr fontId="1"/>
  </si>
  <si>
    <t>＜燃料購入予定数量＞</t>
    <rPh sb="1" eb="3">
      <t>ネンリョウ</t>
    </rPh>
    <rPh sb="3" eb="9">
      <t>コウニュウヨテイスウリョウ</t>
    </rPh>
    <phoneticPr fontId="1"/>
  </si>
  <si>
    <t>＜積立金額＞</t>
    <rPh sb="1" eb="3">
      <t>ツミタテ</t>
    </rPh>
    <rPh sb="3" eb="4">
      <t>キン</t>
    </rPh>
    <rPh sb="4" eb="5">
      <t>ガク</t>
    </rPh>
    <phoneticPr fontId="1"/>
  </si>
  <si>
    <t>追加等整理欄</t>
    <rPh sb="0" eb="3">
      <t>ツイカトウ</t>
    </rPh>
    <rPh sb="3" eb="6">
      <t>セイリラン</t>
    </rPh>
    <phoneticPr fontId="1"/>
  </si>
  <si>
    <t>品目</t>
    <rPh sb="0" eb="2">
      <t>ヒンモク</t>
    </rPh>
    <phoneticPr fontId="1"/>
  </si>
  <si>
    <t>10a当たり</t>
  </si>
  <si>
    <t>単位生産量当たり</t>
  </si>
  <si>
    <t>（記入の留意事項）</t>
    <rPh sb="1" eb="3">
      <t>キニュウ</t>
    </rPh>
    <rPh sb="4" eb="6">
      <t>リュウイ</t>
    </rPh>
    <rPh sb="6" eb="8">
      <t>ジコウ</t>
    </rPh>
    <phoneticPr fontId="9"/>
  </si>
  <si>
    <t>・農家個人ごとの整理番号で整理。</t>
    <rPh sb="1" eb="3">
      <t>ノウカ</t>
    </rPh>
    <rPh sb="3" eb="5">
      <t>コジン</t>
    </rPh>
    <rPh sb="8" eb="10">
      <t>セイリ</t>
    </rPh>
    <rPh sb="10" eb="12">
      <t>バンゴウ</t>
    </rPh>
    <rPh sb="13" eb="15">
      <t>セイリ</t>
    </rPh>
    <phoneticPr fontId="9"/>
  </si>
  <si>
    <t>・セーフティネットで複数燃料を対象にする農家は２行にわたって記載。２行目はセーフティネットの当該燃料に係る必要事項のみの記入で可。</t>
    <rPh sb="10" eb="12">
      <t>フクスウ</t>
    </rPh>
    <rPh sb="12" eb="14">
      <t>ネンリョウ</t>
    </rPh>
    <rPh sb="15" eb="17">
      <t>タイショウ</t>
    </rPh>
    <rPh sb="20" eb="22">
      <t>ノウカ</t>
    </rPh>
    <rPh sb="24" eb="25">
      <t>ギョウ</t>
    </rPh>
    <rPh sb="30" eb="32">
      <t>キサイ</t>
    </rPh>
    <rPh sb="34" eb="36">
      <t>ギョウメ</t>
    </rPh>
    <rPh sb="46" eb="48">
      <t>トウガイ</t>
    </rPh>
    <rPh sb="48" eb="50">
      <t>ネンリョウ</t>
    </rPh>
    <rPh sb="51" eb="52">
      <t>カカ</t>
    </rPh>
    <rPh sb="53" eb="55">
      <t>ヒツヨウ</t>
    </rPh>
    <rPh sb="55" eb="57">
      <t>ジコウ</t>
    </rPh>
    <rPh sb="60" eb="62">
      <t>キニュウ</t>
    </rPh>
    <rPh sb="63" eb="64">
      <t>カ</t>
    </rPh>
    <phoneticPr fontId="9"/>
  </si>
  <si>
    <t>目標欄は「０」にすること。</t>
    <phoneticPr fontId="9"/>
  </si>
  <si>
    <t>発動基準率％</t>
    <rPh sb="0" eb="2">
      <t>ハツドウ</t>
    </rPh>
    <rPh sb="2" eb="5">
      <t>キジュンリツ</t>
    </rPh>
    <phoneticPr fontId="9"/>
  </si>
  <si>
    <r>
      <t>気温特例(</t>
    </r>
    <r>
      <rPr>
        <sz val="8"/>
        <color rgb="FF000000"/>
        <rFont val="游ゴシック"/>
        <family val="3"/>
        <charset val="128"/>
      </rPr>
      <t>有or無)</t>
    </r>
    <rPh sb="0" eb="2">
      <t>キオン</t>
    </rPh>
    <rPh sb="2" eb="4">
      <t>トクレイ</t>
    </rPh>
    <rPh sb="5" eb="6">
      <t>ユウ</t>
    </rPh>
    <rPh sb="8" eb="9">
      <t>ム</t>
    </rPh>
    <phoneticPr fontId="9"/>
  </si>
  <si>
    <t>急騰特例(有or無)</t>
    <rPh sb="0" eb="2">
      <t>キュウトウ</t>
    </rPh>
    <rPh sb="2" eb="4">
      <t>トクレイ</t>
    </rPh>
    <rPh sb="5" eb="6">
      <t>ア</t>
    </rPh>
    <rPh sb="8" eb="9">
      <t>ム</t>
    </rPh>
    <phoneticPr fontId="9"/>
  </si>
  <si>
    <t>12月分補填金交付</t>
    <rPh sb="2" eb="3">
      <t>ガツ</t>
    </rPh>
    <rPh sb="3" eb="4">
      <t>ブン</t>
    </rPh>
    <rPh sb="4" eb="7">
      <t>ホテンキン</t>
    </rPh>
    <rPh sb="7" eb="9">
      <t>コウフ</t>
    </rPh>
    <phoneticPr fontId="1"/>
  </si>
  <si>
    <t>1月分補填金交付</t>
    <rPh sb="1" eb="2">
      <t>ガツ</t>
    </rPh>
    <rPh sb="2" eb="3">
      <t>ブン</t>
    </rPh>
    <rPh sb="3" eb="6">
      <t>ホテンキン</t>
    </rPh>
    <rPh sb="6" eb="8">
      <t>コウフ</t>
    </rPh>
    <phoneticPr fontId="1"/>
  </si>
  <si>
    <t>2月分補填金交付</t>
    <rPh sb="1" eb="2">
      <t>ガツ</t>
    </rPh>
    <rPh sb="2" eb="3">
      <t>ブン</t>
    </rPh>
    <rPh sb="3" eb="6">
      <t>ホテンキン</t>
    </rPh>
    <rPh sb="6" eb="8">
      <t>コウフ</t>
    </rPh>
    <phoneticPr fontId="1"/>
  </si>
  <si>
    <t>3月分補填金交付</t>
    <rPh sb="1" eb="2">
      <t>ガツ</t>
    </rPh>
    <rPh sb="2" eb="3">
      <t>ブン</t>
    </rPh>
    <rPh sb="3" eb="6">
      <t>ホテンキン</t>
    </rPh>
    <rPh sb="6" eb="8">
      <t>コウフ</t>
    </rPh>
    <phoneticPr fontId="1"/>
  </si>
  <si>
    <t>4月分補填金交付</t>
    <rPh sb="1" eb="2">
      <t>ガツ</t>
    </rPh>
    <rPh sb="2" eb="3">
      <t>ブン</t>
    </rPh>
    <rPh sb="3" eb="6">
      <t>ホテンキン</t>
    </rPh>
    <rPh sb="6" eb="8">
      <t>コウフ</t>
    </rPh>
    <phoneticPr fontId="1"/>
  </si>
  <si>
    <t>5月分補填金交付</t>
    <rPh sb="1" eb="2">
      <t>ガツ</t>
    </rPh>
    <rPh sb="2" eb="3">
      <t>ブン</t>
    </rPh>
    <rPh sb="3" eb="6">
      <t>ホテンキン</t>
    </rPh>
    <rPh sb="6" eb="8">
      <t>コウフ</t>
    </rPh>
    <phoneticPr fontId="1"/>
  </si>
  <si>
    <t>6月分補填金交付</t>
    <rPh sb="1" eb="2">
      <t>ガツ</t>
    </rPh>
    <rPh sb="2" eb="3">
      <t>ブン</t>
    </rPh>
    <rPh sb="3" eb="6">
      <t>ホテンキン</t>
    </rPh>
    <rPh sb="6" eb="8">
      <t>コウフ</t>
    </rPh>
    <phoneticPr fontId="1"/>
  </si>
  <si>
    <t>有</t>
    <rPh sb="0" eb="1">
      <t>アリ</t>
    </rPh>
    <phoneticPr fontId="1"/>
  </si>
  <si>
    <t>無</t>
    <rPh sb="0" eb="1">
      <t>ナシ</t>
    </rPh>
    <phoneticPr fontId="1"/>
  </si>
  <si>
    <t>件数合計</t>
    <rPh sb="0" eb="4">
      <t>ケンスウゴウケイ</t>
    </rPh>
    <phoneticPr fontId="1"/>
  </si>
  <si>
    <t>燃料別</t>
    <rPh sb="0" eb="3">
      <t>ネンリョウベツ</t>
    </rPh>
    <phoneticPr fontId="1"/>
  </si>
  <si>
    <t>燃料補填金
積立必要額
（円）</t>
    <rPh sb="0" eb="2">
      <t>ネンリョウ</t>
    </rPh>
    <rPh sb="2" eb="4">
      <t>ホテン</t>
    </rPh>
    <rPh sb="4" eb="5">
      <t>キン</t>
    </rPh>
    <rPh sb="6" eb="8">
      <t>ツミタテ</t>
    </rPh>
    <rPh sb="8" eb="10">
      <t>ヒツヨウ</t>
    </rPh>
    <rPh sb="10" eb="11">
      <t>ガク</t>
    </rPh>
    <rPh sb="13" eb="14">
      <t>エン</t>
    </rPh>
    <phoneticPr fontId="1"/>
  </si>
  <si>
    <t>Ａ重油</t>
  </si>
  <si>
    <t>Ａ重油</t>
    <phoneticPr fontId="1"/>
  </si>
  <si>
    <t>灯油</t>
  </si>
  <si>
    <t>灯油</t>
    <phoneticPr fontId="1"/>
  </si>
  <si>
    <t>ＬＮＧ</t>
  </si>
  <si>
    <t>！数式が崩れますので、行が足りない場合は間に挿入して追加してください</t>
    <phoneticPr fontId="1"/>
  </si>
  <si>
    <t>現在燃料使用量(ﾘｯﾄﾙ,㎏,㎥)</t>
    <rPh sb="2" eb="4">
      <t>ネンリョウ</t>
    </rPh>
    <rPh sb="4" eb="7">
      <t>シヨウリョウ</t>
    </rPh>
    <phoneticPr fontId="1"/>
  </si>
  <si>
    <t>目標燃料使用量(ﾘｯﾄﾙ,㎏,㎥)</t>
    <rPh sb="0" eb="2">
      <t>モクヒョウ</t>
    </rPh>
    <rPh sb="2" eb="4">
      <t>ネンリョウ</t>
    </rPh>
    <rPh sb="4" eb="7">
      <t>シヨウリョウ</t>
    </rPh>
    <phoneticPr fontId="1"/>
  </si>
  <si>
    <t>現在生産量(㎏)</t>
    <rPh sb="0" eb="2">
      <t>ゲンザイ</t>
    </rPh>
    <rPh sb="2" eb="5">
      <t>セイサンリョウ</t>
    </rPh>
    <phoneticPr fontId="1"/>
  </si>
  <si>
    <t>目標生産量(㎏)</t>
    <rPh sb="0" eb="2">
      <t>モクヒョウ</t>
    </rPh>
    <rPh sb="2" eb="5">
      <t>セイサンリョウ</t>
    </rPh>
    <phoneticPr fontId="1"/>
  </si>
  <si>
    <t>(現在)Ａ重油換算値（ﾘｯﾄﾙ)</t>
    <rPh sb="1" eb="3">
      <t>ゲンザイ</t>
    </rPh>
    <rPh sb="5" eb="7">
      <t>ジュウユ</t>
    </rPh>
    <rPh sb="7" eb="9">
      <t>カンサン</t>
    </rPh>
    <rPh sb="9" eb="10">
      <t>アタイ</t>
    </rPh>
    <phoneticPr fontId="1"/>
  </si>
  <si>
    <t>燃料購入
予定数量
(ﾘｯﾄﾙ,㎏,㎥)</t>
    <rPh sb="0" eb="2">
      <t>ネンリョウ</t>
    </rPh>
    <rPh sb="2" eb="4">
      <t>コウニュウ</t>
    </rPh>
    <rPh sb="5" eb="7">
      <t>ヨテイ</t>
    </rPh>
    <rPh sb="7" eb="9">
      <t>スウリョウ</t>
    </rPh>
    <phoneticPr fontId="1"/>
  </si>
  <si>
    <t>千葉県</t>
    <rPh sb="0" eb="2">
      <t>チバ</t>
    </rPh>
    <rPh sb="2" eb="3">
      <t>ケン</t>
    </rPh>
    <phoneticPr fontId="1"/>
  </si>
  <si>
    <t>積立単価</t>
    <rPh sb="0" eb="4">
      <t>ツミタテタンカ</t>
    </rPh>
    <phoneticPr fontId="1"/>
  </si>
  <si>
    <t>補助金
所要見込額（円）</t>
    <rPh sb="0" eb="3">
      <t>ホジョキン</t>
    </rPh>
    <rPh sb="4" eb="6">
      <t>ショヨウ</t>
    </rPh>
    <rPh sb="6" eb="8">
      <t>ミコミ</t>
    </rPh>
    <rPh sb="8" eb="9">
      <t>ガク</t>
    </rPh>
    <rPh sb="10" eb="11">
      <t>エン</t>
    </rPh>
    <phoneticPr fontId="1"/>
  </si>
  <si>
    <t>第１回
納付日</t>
    <rPh sb="4" eb="6">
      <t>ノウフ</t>
    </rPh>
    <rPh sb="6" eb="7">
      <t>ビ</t>
    </rPh>
    <phoneticPr fontId="1"/>
  </si>
  <si>
    <t>現在
温室面積(a)</t>
    <rPh sb="3" eb="5">
      <t>オンシツ</t>
    </rPh>
    <rPh sb="5" eb="7">
      <t>メンセキ</t>
    </rPh>
    <phoneticPr fontId="1"/>
  </si>
  <si>
    <t>目標
温室面積(a)</t>
    <rPh sb="3" eb="5">
      <t>オンシツ</t>
    </rPh>
    <rPh sb="5" eb="7">
      <t>メンセキ</t>
    </rPh>
    <phoneticPr fontId="1"/>
  </si>
  <si>
    <t>第２回
納付日</t>
    <rPh sb="4" eb="7">
      <t>ノウフビ</t>
    </rPh>
    <phoneticPr fontId="1"/>
  </si>
  <si>
    <t>分割納付
(〇,×)</t>
    <rPh sb="0" eb="2">
      <t>ブンカツ</t>
    </rPh>
    <rPh sb="2" eb="4">
      <t>ノウフ</t>
    </rPh>
    <phoneticPr fontId="1"/>
  </si>
  <si>
    <t>補填金交付額のうち農家積立金額(10～6月)</t>
    <rPh sb="0" eb="3">
      <t>ホテンキン</t>
    </rPh>
    <rPh sb="3" eb="5">
      <t>コウフ</t>
    </rPh>
    <rPh sb="5" eb="6">
      <t>ガク</t>
    </rPh>
    <rPh sb="9" eb="11">
      <t>ノウカ</t>
    </rPh>
    <rPh sb="11" eb="14">
      <t>ツミタテキン</t>
    </rPh>
    <rPh sb="14" eb="15">
      <t>ガク</t>
    </rPh>
    <rPh sb="20" eb="21">
      <t>ガツ</t>
    </rPh>
    <phoneticPr fontId="1"/>
  </si>
  <si>
    <t>：水色セルは自動計算</t>
    <rPh sb="1" eb="3">
      <t>ミズイロ</t>
    </rPh>
    <rPh sb="6" eb="10">
      <t>ジドウケイサン</t>
    </rPh>
    <phoneticPr fontId="1"/>
  </si>
  <si>
    <t>×</t>
  </si>
  <si>
    <t>積立単価</t>
    <rPh sb="0" eb="2">
      <t>ツミタテ</t>
    </rPh>
    <rPh sb="2" eb="4">
      <t>タンカ</t>
    </rPh>
    <phoneticPr fontId="1"/>
  </si>
  <si>
    <t>（参考）
平均単価</t>
    <rPh sb="1" eb="3">
      <t>サンコウ</t>
    </rPh>
    <rPh sb="5" eb="9">
      <t>ヘイキンタンカ</t>
    </rPh>
    <phoneticPr fontId="1"/>
  </si>
  <si>
    <t>補填単価</t>
    <rPh sb="0" eb="4">
      <t>ホテンタンカ</t>
    </rPh>
    <phoneticPr fontId="1"/>
  </si>
  <si>
    <t>負担緩和
助成(円)</t>
    <rPh sb="0" eb="4">
      <t>フタンカンワ</t>
    </rPh>
    <rPh sb="5" eb="7">
      <t>ジョセイ</t>
    </rPh>
    <rPh sb="8" eb="9">
      <t>エン</t>
    </rPh>
    <phoneticPr fontId="1"/>
  </si>
  <si>
    <t>適用</t>
    <rPh sb="0" eb="2">
      <t>テキヨウ</t>
    </rPh>
    <phoneticPr fontId="9"/>
  </si>
  <si>
    <t>地域</t>
    <rPh sb="0" eb="2">
      <t>チイキ</t>
    </rPh>
    <phoneticPr fontId="1"/>
  </si>
  <si>
    <t>類型</t>
    <rPh sb="0" eb="2">
      <t>ルイケイ</t>
    </rPh>
    <phoneticPr fontId="1"/>
  </si>
  <si>
    <t>市町村</t>
    <rPh sb="0" eb="3">
      <t>シチョウソン</t>
    </rPh>
    <phoneticPr fontId="1"/>
  </si>
  <si>
    <t>(目標)Ａ重油換算値（ﾘｯﾄﾙ)</t>
    <rPh sb="1" eb="3">
      <t>モクヒョウ</t>
    </rPh>
    <rPh sb="5" eb="7">
      <t>ジュウユ</t>
    </rPh>
    <rPh sb="7" eb="9">
      <t>カンサン</t>
    </rPh>
    <rPh sb="9" eb="10">
      <t>アタイ</t>
    </rPh>
    <phoneticPr fontId="1"/>
  </si>
  <si>
    <t>（注）農家番号は、参加構成員ごとの整理番号とする。</t>
    <rPh sb="3" eb="5">
      <t>ノウカ</t>
    </rPh>
    <phoneticPr fontId="2"/>
  </si>
  <si>
    <t>（注）※は、「燃料購入予定数量（L）×積立単価（円/L）×1/2」で算出する（農家積立分）。切り捨てにより100円単位で記載する。</t>
    <phoneticPr fontId="2"/>
  </si>
  <si>
    <t>（注）分割納付を希望する参加構成員の第１回及び第２回納付額は合計額の1/2相当額を記載する。また、分割納付を希望しない場合は合計額を第１回納付額に記載。</t>
    <phoneticPr fontId="2"/>
  </si>
  <si>
    <t>計</t>
    <rPh sb="0" eb="1">
      <t>ケイ</t>
    </rPh>
    <phoneticPr fontId="1"/>
  </si>
  <si>
    <t>＜購入実績＞</t>
    <rPh sb="1" eb="5">
      <t>コウニュウジッセキ</t>
    </rPh>
    <phoneticPr fontId="1"/>
  </si>
  <si>
    <t>（注）「補填金単価」は「全国平均価格」と「発動基準価格」の差額。</t>
    <phoneticPr fontId="2"/>
  </si>
  <si>
    <t>　　　補填対象の燃料数量は、原則として当該月の燃料購入数量の70％とする。ただし、気温による特別な設定を申し出、事業主体から認められている場合には</t>
    <phoneticPr fontId="2"/>
  </si>
  <si>
    <t>　　　80％、90％又は100％とすることができる。また、急騰特例が適用された場合には燃料購入数量の100％とする。</t>
    <phoneticPr fontId="2"/>
  </si>
  <si>
    <t>＜交付額　うち積立金＞</t>
    <rPh sb="1" eb="4">
      <t>コウフガク</t>
    </rPh>
    <rPh sb="7" eb="10">
      <t>ツミタテキン</t>
    </rPh>
    <phoneticPr fontId="1"/>
  </si>
  <si>
    <t>合計</t>
    <phoneticPr fontId="1"/>
  </si>
  <si>
    <t>省エネルギー等対策推進計画期間</t>
    <rPh sb="0" eb="1">
      <t>ショウ</t>
    </rPh>
    <rPh sb="6" eb="7">
      <t>トウ</t>
    </rPh>
    <rPh sb="7" eb="9">
      <t>タイサク</t>
    </rPh>
    <rPh sb="9" eb="11">
      <t>スイシン</t>
    </rPh>
    <rPh sb="11" eb="13">
      <t>ケイカク</t>
    </rPh>
    <rPh sb="13" eb="15">
      <t>キカン</t>
    </rPh>
    <phoneticPr fontId="1"/>
  </si>
  <si>
    <t>目標
温室面積
のうち
Ａ重油分(a)</t>
    <rPh sb="15" eb="16">
      <t>ブン</t>
    </rPh>
    <phoneticPr fontId="1"/>
  </si>
  <si>
    <t>目標
温室面積
のうち
灯油分(a)</t>
    <rPh sb="12" eb="14">
      <t>トウユ</t>
    </rPh>
    <rPh sb="14" eb="15">
      <t>ブン</t>
    </rPh>
    <phoneticPr fontId="1"/>
  </si>
  <si>
    <t>目標
温室面積
のうち
LPガス分(a)</t>
    <rPh sb="16" eb="17">
      <t>ブン</t>
    </rPh>
    <phoneticPr fontId="1"/>
  </si>
  <si>
    <t>目標
温室面積
のうち
ＬＮＧ分(a)</t>
    <rPh sb="15" eb="16">
      <t>ブン</t>
    </rPh>
    <phoneticPr fontId="1"/>
  </si>
  <si>
    <t>＊その他の省エネ設備又は生産性向上設備</t>
    <rPh sb="10" eb="11">
      <t>マタ</t>
    </rPh>
    <phoneticPr fontId="1"/>
  </si>
  <si>
    <r>
      <t>その他施設</t>
    </r>
    <r>
      <rPr>
        <vertAlign val="superscript"/>
        <sz val="10"/>
        <color theme="1"/>
        <rFont val="游ゴシック"/>
        <family val="3"/>
        <charset val="128"/>
        <scheme val="minor"/>
      </rPr>
      <t>＊</t>
    </r>
    <r>
      <rPr>
        <sz val="10"/>
        <color theme="1"/>
        <rFont val="游ゴシック"/>
        <family val="3"/>
        <charset val="128"/>
        <scheme val="minor"/>
      </rPr>
      <t xml:space="preserve"> 導入予定台数</t>
    </r>
    <rPh sb="2" eb="3">
      <t>タ</t>
    </rPh>
    <rPh sb="3" eb="5">
      <t>シセツ</t>
    </rPh>
    <rPh sb="7" eb="11">
      <t>ドウニュウヨテイ</t>
    </rPh>
    <rPh sb="11" eb="13">
      <t>ダイスウ</t>
    </rPh>
    <phoneticPr fontId="1"/>
  </si>
  <si>
    <r>
      <t>導入予定その他施設</t>
    </r>
    <r>
      <rPr>
        <vertAlign val="superscript"/>
        <sz val="11"/>
        <color theme="1"/>
        <rFont val="游ゴシック"/>
        <family val="3"/>
        <charset val="128"/>
        <scheme val="minor"/>
      </rPr>
      <t>＊</t>
    </r>
    <r>
      <rPr>
        <sz val="11"/>
        <color theme="1"/>
        <rFont val="游ゴシック"/>
        <family val="3"/>
        <charset val="128"/>
        <scheme val="minor"/>
      </rPr>
      <t xml:space="preserve"> 名称</t>
    </r>
    <rPh sb="0" eb="2">
      <t>ドウニュウ</t>
    </rPh>
    <rPh sb="2" eb="4">
      <t>ヨテイ</t>
    </rPh>
    <rPh sb="6" eb="7">
      <t>タ</t>
    </rPh>
    <rPh sb="7" eb="9">
      <t>シセツ</t>
    </rPh>
    <rPh sb="11" eb="13">
      <t>メイショウ</t>
    </rPh>
    <phoneticPr fontId="1"/>
  </si>
  <si>
    <r>
      <t>その他施設</t>
    </r>
    <r>
      <rPr>
        <vertAlign val="superscript"/>
        <sz val="10"/>
        <color theme="1"/>
        <rFont val="游ゴシック"/>
        <family val="3"/>
        <charset val="128"/>
        <scheme val="minor"/>
      </rPr>
      <t>＊</t>
    </r>
    <r>
      <rPr>
        <sz val="10"/>
        <color theme="1"/>
        <rFont val="游ゴシック"/>
        <family val="3"/>
        <charset val="128"/>
        <scheme val="minor"/>
      </rPr>
      <t xml:space="preserve"> 導入予定年度</t>
    </r>
    <rPh sb="7" eb="11">
      <t>ドウニュウヨテイ</t>
    </rPh>
    <rPh sb="11" eb="13">
      <t>ネンド</t>
    </rPh>
    <phoneticPr fontId="1"/>
  </si>
  <si>
    <r>
      <t>その他施設</t>
    </r>
    <r>
      <rPr>
        <vertAlign val="superscript"/>
        <sz val="10"/>
        <color theme="1"/>
        <rFont val="游ゴシック"/>
        <family val="3"/>
        <charset val="128"/>
        <scheme val="minor"/>
      </rPr>
      <t>＊</t>
    </r>
    <r>
      <rPr>
        <sz val="10"/>
        <color theme="1"/>
        <rFont val="游ゴシック"/>
        <family val="3"/>
        <charset val="128"/>
        <scheme val="minor"/>
      </rPr>
      <t xml:space="preserve"> 導入予定面積(a)</t>
    </r>
    <rPh sb="7" eb="11">
      <t>ドウニュウヨテイ</t>
    </rPh>
    <rPh sb="11" eb="13">
      <t>メンセキ</t>
    </rPh>
    <phoneticPr fontId="1"/>
  </si>
  <si>
    <t>年間燃料購入実績</t>
    <rPh sb="0" eb="2">
      <t>ネンカン</t>
    </rPh>
    <rPh sb="2" eb="4">
      <t>ネンリョウ</t>
    </rPh>
    <rPh sb="4" eb="6">
      <t>コウニュウ</t>
    </rPh>
    <rPh sb="6" eb="8">
      <t>ジッセキ</t>
    </rPh>
    <phoneticPr fontId="1"/>
  </si>
  <si>
    <t>別紙様式第７号（第１４条第１項関係）</t>
    <phoneticPr fontId="1"/>
  </si>
  <si>
    <t>（農業者組織）</t>
    <rPh sb="1" eb="4">
      <t>ノウギョウシャ</t>
    </rPh>
    <rPh sb="4" eb="6">
      <t>ソシキ</t>
    </rPh>
    <phoneticPr fontId="1"/>
  </si>
  <si>
    <t>以下のとおり申し込みます。</t>
    <phoneticPr fontId="1"/>
  </si>
  <si>
    <t>　
なお、参加構成員ごとの燃料購入数量等の内訳は別紙のとおりです。</t>
    <phoneticPr fontId="1"/>
  </si>
  <si>
    <r>
      <rPr>
        <sz val="12"/>
        <color theme="1"/>
        <rFont val="Wingdings"/>
        <family val="1"/>
        <charset val="2"/>
      </rPr>
      <t></t>
    </r>
    <r>
      <rPr>
        <sz val="12"/>
        <color theme="1"/>
        <rFont val="Calibri"/>
        <family val="1"/>
      </rPr>
      <t xml:space="preserve">	</t>
    </r>
    <r>
      <rPr>
        <sz val="12"/>
        <color theme="1"/>
        <rFont val="ＭＳ 明朝"/>
        <family val="1"/>
        <charset val="128"/>
      </rPr>
      <t>契約管理番号　　　　　　　　　　　　　</t>
    </r>
    <phoneticPr fontId="1"/>
  </si>
  <si>
    <t>※契約済みの場合は、積立契約完了通知の契約管理番号を記載</t>
    <phoneticPr fontId="1"/>
  </si>
  <si>
    <t>２．対象数量（施設園芸用燃料価格差補塡金の対象となる燃料購入予定数量）</t>
    <phoneticPr fontId="1"/>
  </si>
  <si>
    <t>油種等</t>
  </si>
  <si>
    <t>単価</t>
  </si>
  <si>
    <t>燃料購入予定数量</t>
  </si>
  <si>
    <r>
      <t>燃料価格の</t>
    </r>
    <r>
      <rPr>
        <sz val="11"/>
        <rFont val="Century"/>
        <family val="1"/>
      </rPr>
      <t>115</t>
    </r>
    <r>
      <rPr>
        <sz val="11"/>
        <rFont val="ＭＳ 明朝"/>
        <family val="1"/>
        <charset val="128"/>
      </rPr>
      <t>％相当までの高騰に備え積み立て</t>
    </r>
  </si>
  <si>
    <r>
      <t>燃料価格の</t>
    </r>
    <r>
      <rPr>
        <sz val="11"/>
        <rFont val="Century"/>
        <family val="1"/>
      </rPr>
      <t>130</t>
    </r>
    <r>
      <rPr>
        <sz val="11"/>
        <rFont val="ＭＳ 明朝"/>
        <family val="1"/>
        <charset val="128"/>
      </rPr>
      <t>％相当までの高騰に備え積み立て</t>
    </r>
  </si>
  <si>
    <r>
      <t>燃料価格の</t>
    </r>
    <r>
      <rPr>
        <sz val="11"/>
        <rFont val="Century"/>
        <family val="1"/>
      </rPr>
      <t>150</t>
    </r>
    <r>
      <rPr>
        <sz val="11"/>
        <rFont val="ＭＳ 明朝"/>
        <family val="1"/>
        <charset val="128"/>
      </rPr>
      <t>％相当までの高騰に備え積み立て</t>
    </r>
  </si>
  <si>
    <r>
      <t>燃料価格の</t>
    </r>
    <r>
      <rPr>
        <sz val="11"/>
        <rFont val="Century"/>
        <family val="1"/>
      </rPr>
      <t>170</t>
    </r>
    <r>
      <rPr>
        <sz val="11"/>
        <rFont val="ＭＳ 明朝"/>
        <family val="1"/>
        <charset val="128"/>
      </rPr>
      <t>％相当までの高騰に備え積み立て</t>
    </r>
  </si>
  <si>
    <t>選択肢
（積立方式）</t>
    <phoneticPr fontId="1"/>
  </si>
  <si>
    <t>３．燃料補塡積立の金額</t>
    <phoneticPr fontId="1"/>
  </si>
  <si>
    <t>　選択された単価</t>
    <phoneticPr fontId="1"/>
  </si>
  <si>
    <t>㍑）×1/2＝</t>
    <phoneticPr fontId="1"/>
  </si>
  <si>
    <t>円</t>
    <phoneticPr fontId="1"/>
  </si>
  <si>
    <t>㎏）×1/2＝</t>
    <phoneticPr fontId="1"/>
  </si>
  <si>
    <t>㎥）×1/2＝</t>
    <phoneticPr fontId="1"/>
  </si>
  <si>
    <t>＊積立の金額は、参加構成員ごとに計算結果を切り捨てにより100円単位としたものです。</t>
    <phoneticPr fontId="1"/>
  </si>
  <si>
    <t>【燃料購入数量等設定における留意事項】</t>
    <phoneticPr fontId="1"/>
  </si>
  <si>
    <t>・燃料油購入数量の設定に関する証拠書類の提出を求めた場合は、必ず提出してください。</t>
    <phoneticPr fontId="1"/>
  </si>
  <si>
    <t>　提出がない場合には、燃料購入数量が設定できない場合があります。</t>
    <phoneticPr fontId="1"/>
  </si>
  <si>
    <t>・当協議会から指示があった場合には、指定月の燃料の購入数量を領収書、納品書等の写しを</t>
    <phoneticPr fontId="1"/>
  </si>
  <si>
    <t>　添付して速やかに報告してください。</t>
    <phoneticPr fontId="1"/>
  </si>
  <si>
    <t xml:space="preserve">・燃料購入数量等が設定されましたらお知らせしますので、燃料補塡積立金必要額を納入して </t>
    <phoneticPr fontId="1"/>
  </si>
  <si>
    <t>　ください。</t>
    <phoneticPr fontId="1"/>
  </si>
  <si>
    <t>（別紙様式第７号に添付）</t>
    <phoneticPr fontId="1"/>
  </si>
  <si>
    <t>別紙</t>
    <phoneticPr fontId="1"/>
  </si>
  <si>
    <t>１　参加構成員数　　　名</t>
    <phoneticPr fontId="1"/>
  </si>
  <si>
    <t>２　参加構成員ごとの内訳</t>
    <phoneticPr fontId="1"/>
  </si>
  <si>
    <t>番号</t>
  </si>
  <si>
    <t>氏　名</t>
  </si>
  <si>
    <t>住　所</t>
  </si>
  <si>
    <t>選択肢</t>
  </si>
  <si>
    <t>･115％</t>
  </si>
  <si>
    <t>･130％</t>
  </si>
  <si>
    <t>･150％</t>
  </si>
  <si>
    <t>･170％</t>
  </si>
  <si>
    <t>対象燃料購入数量</t>
  </si>
  <si>
    <t>分割納付</t>
  </si>
  <si>
    <t>備考</t>
  </si>
  <si>
    <t>燃料補填積立金額
※（円）</t>
    <phoneticPr fontId="1"/>
  </si>
  <si>
    <t>（注）番号は、参加構成員ごとの整理番号とする。</t>
    <phoneticPr fontId="1"/>
  </si>
  <si>
    <t>（注）※は、「燃料購入予定数量×積立単価×1/2」で算出する（農家積立分）。切り捨てにより100円単位で記載する。</t>
    <phoneticPr fontId="1"/>
  </si>
  <si>
    <t>（注）分割納付を希望する参加構成員は「〇」を、希望しない場合は「×」を記載する。</t>
    <phoneticPr fontId="1"/>
  </si>
  <si>
    <t>合　　計</t>
    <phoneticPr fontId="1"/>
  </si>
  <si>
    <t>〇</t>
    <phoneticPr fontId="1"/>
  </si>
  <si>
    <t>〇〇</t>
    <phoneticPr fontId="1"/>
  </si>
  <si>
    <t>〇〇〇〇</t>
    <phoneticPr fontId="1"/>
  </si>
  <si>
    <t>〇〇　〇〇</t>
    <phoneticPr fontId="1"/>
  </si>
  <si>
    <t>〇〇〇〇○○○組合</t>
    <phoneticPr fontId="1"/>
  </si>
  <si>
    <t>組合長　　〇〇　〇〇</t>
    <phoneticPr fontId="1"/>
  </si>
  <si>
    <t>〇〇〇－〇〇〇〇</t>
    <phoneticPr fontId="1"/>
  </si>
  <si>
    <t>〇〇市〇〇〇〇〇―〇〇</t>
    <phoneticPr fontId="1"/>
  </si>
  <si>
    <t>対象期間
開始月</t>
    <rPh sb="0" eb="2">
      <t>タイショウ</t>
    </rPh>
    <rPh sb="2" eb="4">
      <t>キカン</t>
    </rPh>
    <rPh sb="5" eb="7">
      <t>カイシ</t>
    </rPh>
    <rPh sb="7" eb="8">
      <t>ツキ</t>
    </rPh>
    <phoneticPr fontId="1"/>
  </si>
  <si>
    <t>１．対象期間</t>
    <phoneticPr fontId="1"/>
  </si>
  <si>
    <t>休止</t>
    <rPh sb="0" eb="2">
      <t>キュウシ</t>
    </rPh>
    <phoneticPr fontId="1"/>
  </si>
  <si>
    <t>削除</t>
    <rPh sb="0" eb="2">
      <t>サクジョ</t>
    </rPh>
    <phoneticPr fontId="1"/>
  </si>
  <si>
    <t>〇〇市</t>
    <rPh sb="2" eb="3">
      <t>シ</t>
    </rPh>
    <phoneticPr fontId="1"/>
  </si>
  <si>
    <t>〇〇市〇〇〇―〇〇</t>
    <phoneticPr fontId="1"/>
  </si>
  <si>
    <t>名</t>
    <rPh sb="0" eb="1">
      <t>メイ</t>
    </rPh>
    <phoneticPr fontId="1"/>
  </si>
  <si>
    <t>対象期間</t>
    <phoneticPr fontId="1"/>
  </si>
  <si>
    <t>現在使用量</t>
    <rPh sb="0" eb="5">
      <t>ゲンザイシヨウリョウ</t>
    </rPh>
    <phoneticPr fontId="1"/>
  </si>
  <si>
    <t>目標使用量</t>
    <rPh sb="0" eb="2">
      <t>モクヒョウ</t>
    </rPh>
    <rPh sb="2" eb="5">
      <t>シヨウリョウ</t>
    </rPh>
    <phoneticPr fontId="1"/>
  </si>
  <si>
    <t>A重油換算</t>
    <rPh sb="1" eb="3">
      <t>ジュウユ</t>
    </rPh>
    <rPh sb="3" eb="5">
      <t>カンサン</t>
    </rPh>
    <phoneticPr fontId="1"/>
  </si>
  <si>
    <t>合計</t>
    <rPh sb="0" eb="2">
      <t>ゴウケイ</t>
    </rPh>
    <phoneticPr fontId="1"/>
  </si>
  <si>
    <t>削減率</t>
    <rPh sb="0" eb="3">
      <t>サクゲンリツ</t>
    </rPh>
    <phoneticPr fontId="1"/>
  </si>
  <si>
    <t>達成見込</t>
    <rPh sb="0" eb="4">
      <t>タッセイミコミ</t>
    </rPh>
    <phoneticPr fontId="1"/>
  </si>
  <si>
    <t>L計算</t>
    <rPh sb="1" eb="3">
      <t>ケイサン</t>
    </rPh>
    <phoneticPr fontId="1"/>
  </si>
  <si>
    <t>削減量</t>
    <rPh sb="0" eb="2">
      <t>サクゲン</t>
    </rPh>
    <rPh sb="2" eb="3">
      <t>リョウ</t>
    </rPh>
    <phoneticPr fontId="1"/>
  </si>
  <si>
    <t>野菜</t>
    <rPh sb="0" eb="2">
      <t>ヤサイ</t>
    </rPh>
    <phoneticPr fontId="1"/>
  </si>
  <si>
    <t>トマト</t>
    <phoneticPr fontId="1"/>
  </si>
  <si>
    <t>野菜・花き</t>
    <rPh sb="0" eb="2">
      <t>ヤサイ</t>
    </rPh>
    <rPh sb="3" eb="4">
      <t>カ</t>
    </rPh>
    <phoneticPr fontId="1"/>
  </si>
  <si>
    <t>トマト、シクラメン</t>
    <phoneticPr fontId="1"/>
  </si>
  <si>
    <t>花き</t>
    <rPh sb="0" eb="1">
      <t>カ</t>
    </rPh>
    <phoneticPr fontId="1"/>
  </si>
  <si>
    <t>ユリ</t>
    <phoneticPr fontId="1"/>
  </si>
  <si>
    <t>対象期間
終了月</t>
    <rPh sb="0" eb="2">
      <t>タイショウ</t>
    </rPh>
    <rPh sb="2" eb="4">
      <t>キカン</t>
    </rPh>
    <rPh sb="5" eb="7">
      <t>シュウリョウ</t>
    </rPh>
    <rPh sb="7" eb="8">
      <t>ツキ</t>
    </rPh>
    <phoneticPr fontId="1"/>
  </si>
  <si>
    <t>〇〇　〇〇</t>
  </si>
  <si>
    <t>↑支援対象構成員数（実数）</t>
    <rPh sb="1" eb="5">
      <t>シエンタイショウ</t>
    </rPh>
    <rPh sb="5" eb="8">
      <t>コウセイイン</t>
    </rPh>
    <rPh sb="8" eb="9">
      <t>スウ</t>
    </rPh>
    <rPh sb="10" eb="12">
      <t>ジッスウ</t>
    </rPh>
    <phoneticPr fontId="1"/>
  </si>
  <si>
    <t>〇〇市〇〇〇―〇〇</t>
  </si>
  <si>
    <t>新規</t>
    <rPh sb="0" eb="2">
      <t>シンキ</t>
    </rPh>
    <phoneticPr fontId="1"/>
  </si>
  <si>
    <t>トマト</t>
  </si>
  <si>
    <r>
      <t>電気ヒートポンプ 導入</t>
    </r>
    <r>
      <rPr>
        <b/>
        <sz val="10"/>
        <color rgb="FFFF0000"/>
        <rFont val="游ゴシック"/>
        <family val="3"/>
        <charset val="128"/>
        <scheme val="minor"/>
      </rPr>
      <t>済</t>
    </r>
    <r>
      <rPr>
        <b/>
        <sz val="10"/>
        <color theme="1"/>
        <rFont val="游ゴシック"/>
        <family val="3"/>
        <charset val="128"/>
        <scheme val="minor"/>
      </rPr>
      <t>台数</t>
    </r>
    <rPh sb="0" eb="2">
      <t>デンキ</t>
    </rPh>
    <rPh sb="11" eb="12">
      <t>ズミ</t>
    </rPh>
    <rPh sb="12" eb="14">
      <t>ダイスウ</t>
    </rPh>
    <phoneticPr fontId="1"/>
  </si>
  <si>
    <r>
      <t>電気ヒートポンプ 導入</t>
    </r>
    <r>
      <rPr>
        <b/>
        <sz val="10"/>
        <color rgb="FFFF0000"/>
        <rFont val="游ゴシック"/>
        <family val="3"/>
        <charset val="128"/>
        <scheme val="minor"/>
      </rPr>
      <t>済</t>
    </r>
    <r>
      <rPr>
        <b/>
        <sz val="10"/>
        <color theme="1"/>
        <rFont val="游ゴシック"/>
        <family val="3"/>
        <charset val="128"/>
        <scheme val="minor"/>
      </rPr>
      <t>面積(a)</t>
    </r>
    <rPh sb="0" eb="2">
      <t>デンキ</t>
    </rPh>
    <rPh sb="11" eb="12">
      <t>ズミ</t>
    </rPh>
    <rPh sb="12" eb="14">
      <t>メンセキ</t>
    </rPh>
    <phoneticPr fontId="1"/>
  </si>
  <si>
    <r>
      <t>電気ヒートポンプ 導入</t>
    </r>
    <r>
      <rPr>
        <b/>
        <sz val="10"/>
        <color rgb="FFFF0000"/>
        <rFont val="游ゴシック"/>
        <family val="3"/>
        <charset val="128"/>
        <scheme val="minor"/>
      </rPr>
      <t>予定</t>
    </r>
    <r>
      <rPr>
        <b/>
        <sz val="10"/>
        <color theme="1"/>
        <rFont val="游ゴシック"/>
        <family val="3"/>
        <charset val="128"/>
        <scheme val="minor"/>
      </rPr>
      <t>台数</t>
    </r>
    <rPh sb="0" eb="2">
      <t>デンキ</t>
    </rPh>
    <rPh sb="9" eb="13">
      <t>ドウニュウヨテイ</t>
    </rPh>
    <rPh sb="13" eb="15">
      <t>ダイスウ</t>
    </rPh>
    <phoneticPr fontId="1"/>
  </si>
  <si>
    <r>
      <t>電気ヒートポンプ 導入</t>
    </r>
    <r>
      <rPr>
        <b/>
        <sz val="10"/>
        <color rgb="FFFF0000"/>
        <rFont val="游ゴシック"/>
        <family val="3"/>
        <charset val="128"/>
        <scheme val="minor"/>
      </rPr>
      <t>予定</t>
    </r>
    <r>
      <rPr>
        <b/>
        <sz val="10"/>
        <color theme="1"/>
        <rFont val="游ゴシック"/>
        <family val="3"/>
        <charset val="128"/>
        <scheme val="minor"/>
      </rPr>
      <t>年度</t>
    </r>
    <rPh sb="0" eb="2">
      <t>デンキ</t>
    </rPh>
    <rPh sb="9" eb="13">
      <t>ドウニュウヨテイ</t>
    </rPh>
    <rPh sb="13" eb="15">
      <t>ネンド</t>
    </rPh>
    <phoneticPr fontId="1"/>
  </si>
  <si>
    <r>
      <t>電気ヒートポンプ 導入</t>
    </r>
    <r>
      <rPr>
        <b/>
        <sz val="10"/>
        <color rgb="FFFF0000"/>
        <rFont val="游ゴシック"/>
        <family val="3"/>
        <charset val="128"/>
        <scheme val="minor"/>
      </rPr>
      <t>予定</t>
    </r>
    <r>
      <rPr>
        <b/>
        <sz val="10"/>
        <color theme="1"/>
        <rFont val="游ゴシック"/>
        <family val="3"/>
        <charset val="128"/>
        <scheme val="minor"/>
      </rPr>
      <t>面積(a)</t>
    </r>
    <rPh sb="0" eb="2">
      <t>デンキ</t>
    </rPh>
    <rPh sb="9" eb="13">
      <t>ドウニュウヨテイ</t>
    </rPh>
    <rPh sb="13" eb="15">
      <t>メンセキ</t>
    </rPh>
    <phoneticPr fontId="1"/>
  </si>
  <si>
    <r>
      <t>ガスヒートポンプ 導入</t>
    </r>
    <r>
      <rPr>
        <b/>
        <sz val="10"/>
        <color rgb="FFFF0000"/>
        <rFont val="游ゴシック"/>
        <family val="3"/>
        <charset val="128"/>
        <scheme val="minor"/>
      </rPr>
      <t>済</t>
    </r>
    <r>
      <rPr>
        <b/>
        <sz val="10"/>
        <color theme="1"/>
        <rFont val="游ゴシック"/>
        <family val="3"/>
        <charset val="128"/>
        <scheme val="minor"/>
      </rPr>
      <t>台数</t>
    </r>
    <rPh sb="11" eb="12">
      <t>ズミ</t>
    </rPh>
    <rPh sb="12" eb="14">
      <t>ダイスウ</t>
    </rPh>
    <phoneticPr fontId="1"/>
  </si>
  <si>
    <r>
      <t>ガスヒートポンプ 導入</t>
    </r>
    <r>
      <rPr>
        <b/>
        <sz val="10"/>
        <color rgb="FFFF0000"/>
        <rFont val="游ゴシック"/>
        <family val="3"/>
        <charset val="128"/>
        <scheme val="minor"/>
      </rPr>
      <t>済</t>
    </r>
    <r>
      <rPr>
        <b/>
        <sz val="10"/>
        <color theme="1"/>
        <rFont val="游ゴシック"/>
        <family val="3"/>
        <charset val="128"/>
        <scheme val="minor"/>
      </rPr>
      <t>面積(a)</t>
    </r>
    <rPh sb="11" eb="12">
      <t>ズミ</t>
    </rPh>
    <rPh sb="12" eb="14">
      <t>メンセキ</t>
    </rPh>
    <phoneticPr fontId="1"/>
  </si>
  <si>
    <r>
      <t>ガスヒートポンプ 導入</t>
    </r>
    <r>
      <rPr>
        <b/>
        <sz val="10"/>
        <color rgb="FFFF0000"/>
        <rFont val="游ゴシック"/>
        <family val="3"/>
        <charset val="128"/>
        <scheme val="minor"/>
      </rPr>
      <t>予定</t>
    </r>
    <r>
      <rPr>
        <b/>
        <sz val="10"/>
        <color theme="1"/>
        <rFont val="游ゴシック"/>
        <family val="3"/>
        <charset val="128"/>
        <scheme val="minor"/>
      </rPr>
      <t>台数</t>
    </r>
    <rPh sb="9" eb="13">
      <t>ドウニュウヨテイ</t>
    </rPh>
    <rPh sb="13" eb="15">
      <t>ダイスウ</t>
    </rPh>
    <phoneticPr fontId="1"/>
  </si>
  <si>
    <r>
      <t>ガスヒートポンプ 導入</t>
    </r>
    <r>
      <rPr>
        <b/>
        <sz val="10"/>
        <color rgb="FFFF0000"/>
        <rFont val="游ゴシック"/>
        <family val="3"/>
        <charset val="128"/>
        <scheme val="minor"/>
      </rPr>
      <t>予定</t>
    </r>
    <r>
      <rPr>
        <b/>
        <sz val="10"/>
        <color theme="1"/>
        <rFont val="游ゴシック"/>
        <family val="3"/>
        <charset val="128"/>
        <scheme val="minor"/>
      </rPr>
      <t>年度</t>
    </r>
    <rPh sb="9" eb="13">
      <t>ドウニュウヨテイ</t>
    </rPh>
    <rPh sb="13" eb="15">
      <t>ネンド</t>
    </rPh>
    <phoneticPr fontId="1"/>
  </si>
  <si>
    <r>
      <t>ガスヒートポンプ 導入</t>
    </r>
    <r>
      <rPr>
        <b/>
        <sz val="10"/>
        <color rgb="FFFF0000"/>
        <rFont val="游ゴシック"/>
        <family val="3"/>
        <charset val="128"/>
        <scheme val="minor"/>
      </rPr>
      <t>予定</t>
    </r>
    <r>
      <rPr>
        <b/>
        <sz val="10"/>
        <color theme="1"/>
        <rFont val="游ゴシック"/>
        <family val="3"/>
        <charset val="128"/>
        <scheme val="minor"/>
      </rPr>
      <t>面積(a)</t>
    </r>
    <rPh sb="9" eb="13">
      <t>ドウニュウヨテイ</t>
    </rPh>
    <rPh sb="13" eb="15">
      <t>メンセキ</t>
    </rPh>
    <phoneticPr fontId="1"/>
  </si>
  <si>
    <t>R7</t>
    <phoneticPr fontId="1"/>
  </si>
  <si>
    <t>被覆資材</t>
    <rPh sb="0" eb="4">
      <t>ヒフクシザイ</t>
    </rPh>
    <phoneticPr fontId="1"/>
  </si>
  <si>
    <t>循環扇</t>
    <rPh sb="0" eb="3">
      <t>ジュンカンセン</t>
    </rPh>
    <phoneticPr fontId="1"/>
  </si>
  <si>
    <t>R8</t>
    <phoneticPr fontId="1"/>
  </si>
  <si>
    <t>R6</t>
    <phoneticPr fontId="1"/>
  </si>
  <si>
    <t>★様式１の第１の３の（１）転記用</t>
    <rPh sb="1" eb="3">
      <t>ヨウシキ</t>
    </rPh>
    <rPh sb="5" eb="6">
      <t>ダイ</t>
    </rPh>
    <rPh sb="13" eb="15">
      <t>テンキ</t>
    </rPh>
    <rPh sb="15" eb="16">
      <t>ヨウ</t>
    </rPh>
    <phoneticPr fontId="1"/>
  </si>
  <si>
    <r>
      <rPr>
        <u/>
        <sz val="11"/>
        <color theme="1"/>
        <rFont val="游ゴシック"/>
        <family val="3"/>
        <charset val="128"/>
        <scheme val="minor"/>
      </rPr>
      <t>・離農又は何らかの理由により省エネルギー等対策推進計画から離脱した場合には</t>
    </r>
    <r>
      <rPr>
        <sz val="11"/>
        <color theme="1"/>
        <rFont val="游ゴシック"/>
        <family val="3"/>
        <charset val="128"/>
        <scheme val="minor"/>
      </rPr>
      <t>、</t>
    </r>
    <r>
      <rPr>
        <b/>
        <u/>
        <sz val="11"/>
        <color theme="1"/>
        <rFont val="游ゴシック"/>
        <family val="3"/>
        <charset val="128"/>
        <scheme val="minor"/>
      </rPr>
      <t>温室面積及び燃油使用量の現在欄</t>
    </r>
    <r>
      <rPr>
        <sz val="11"/>
        <color theme="1"/>
        <rFont val="游ゴシック"/>
        <family val="3"/>
        <charset val="128"/>
        <scheme val="minor"/>
      </rPr>
      <t>の計数はそのまま残しておき、</t>
    </r>
    <rPh sb="1" eb="3">
      <t>リノウ</t>
    </rPh>
    <rPh sb="3" eb="4">
      <t>マタ</t>
    </rPh>
    <rPh sb="5" eb="6">
      <t>ナン</t>
    </rPh>
    <rPh sb="9" eb="11">
      <t>リユウ</t>
    </rPh>
    <rPh sb="14" eb="15">
      <t>ショウ</t>
    </rPh>
    <rPh sb="20" eb="21">
      <t>トウ</t>
    </rPh>
    <rPh sb="21" eb="23">
      <t>タイサク</t>
    </rPh>
    <rPh sb="23" eb="25">
      <t>スイシン</t>
    </rPh>
    <rPh sb="25" eb="27">
      <t>ケイカク</t>
    </rPh>
    <rPh sb="29" eb="31">
      <t>リダツ</t>
    </rPh>
    <rPh sb="33" eb="35">
      <t>バアイ</t>
    </rPh>
    <rPh sb="38" eb="40">
      <t>オンシツ</t>
    </rPh>
    <rPh sb="40" eb="42">
      <t>メンセキ</t>
    </rPh>
    <rPh sb="42" eb="43">
      <t>オヨ</t>
    </rPh>
    <rPh sb="44" eb="46">
      <t>ネンユ</t>
    </rPh>
    <rPh sb="46" eb="49">
      <t>シヨウリョウ</t>
    </rPh>
    <rPh sb="50" eb="52">
      <t>ゲンザイ</t>
    </rPh>
    <rPh sb="52" eb="53">
      <t>ラン</t>
    </rPh>
    <phoneticPr fontId="9"/>
  </si>
  <si>
    <t>R6～8</t>
    <phoneticPr fontId="1"/>
  </si>
  <si>
    <t>Ａ重油  （</t>
    <phoneticPr fontId="1"/>
  </si>
  <si>
    <t>灯　油  （</t>
    <phoneticPr fontId="1"/>
  </si>
  <si>
    <t>ＬＰガス（</t>
    <phoneticPr fontId="1"/>
  </si>
  <si>
    <t>ＬＮＧ  （</t>
    <phoneticPr fontId="1"/>
  </si>
  <si>
    <t>円）×数量設定申込書の数量（</t>
    <phoneticPr fontId="1"/>
  </si>
  <si>
    <t>積立金額
（円）</t>
    <rPh sb="0" eb="2">
      <t>ツミタテ</t>
    </rPh>
    <rPh sb="2" eb="4">
      <t>キンガク</t>
    </rPh>
    <rPh sb="6" eb="7">
      <t>エン</t>
    </rPh>
    <phoneticPr fontId="1"/>
  </si>
  <si>
    <r>
      <t>・「追加等整理欄」は、</t>
    </r>
    <r>
      <rPr>
        <sz val="11"/>
        <color rgb="FFFF0000"/>
        <rFont val="游ゴシック"/>
        <family val="3"/>
        <charset val="128"/>
        <scheme val="minor"/>
      </rPr>
      <t>○</t>
    </r>
    <r>
      <rPr>
        <sz val="11"/>
        <color theme="1"/>
        <rFont val="游ゴシック"/>
        <family val="3"/>
        <charset val="128"/>
        <scheme val="minor"/>
      </rPr>
      <t>事業年度中に契約更新済みの支援対象者に、</t>
    </r>
    <r>
      <rPr>
        <sz val="11"/>
        <color rgb="FFFF0000"/>
        <rFont val="游ゴシック"/>
        <family val="3"/>
        <charset val="128"/>
        <scheme val="minor"/>
      </rPr>
      <t>○</t>
    </r>
    <r>
      <rPr>
        <sz val="11"/>
        <color theme="1"/>
        <rFont val="游ゴシック"/>
        <family val="3"/>
        <charset val="128"/>
        <scheme val="minor"/>
      </rPr>
      <t>事業年度新規に追加する農家がある場合「追加」と記載。その他解約等の整理に活用。</t>
    </r>
    <rPh sb="2" eb="4">
      <t>ツイカ</t>
    </rPh>
    <rPh sb="4" eb="5">
      <t>トウ</t>
    </rPh>
    <rPh sb="5" eb="7">
      <t>セイリ</t>
    </rPh>
    <rPh sb="7" eb="8">
      <t>ラン</t>
    </rPh>
    <rPh sb="12" eb="14">
      <t>ジギョウ</t>
    </rPh>
    <rPh sb="14" eb="16">
      <t>ネンド</t>
    </rPh>
    <rPh sb="16" eb="17">
      <t>チュウ</t>
    </rPh>
    <rPh sb="18" eb="20">
      <t>ケイヤク</t>
    </rPh>
    <rPh sb="20" eb="22">
      <t>コウシン</t>
    </rPh>
    <rPh sb="22" eb="23">
      <t>ズ</t>
    </rPh>
    <rPh sb="25" eb="27">
      <t>シエン</t>
    </rPh>
    <rPh sb="27" eb="30">
      <t>タイショウシャ</t>
    </rPh>
    <rPh sb="33" eb="35">
      <t>ジギョウ</t>
    </rPh>
    <rPh sb="35" eb="37">
      <t>ネンド</t>
    </rPh>
    <rPh sb="37" eb="39">
      <t>シンキ</t>
    </rPh>
    <rPh sb="40" eb="42">
      <t>ツイカ</t>
    </rPh>
    <rPh sb="44" eb="46">
      <t>ノウカ</t>
    </rPh>
    <rPh sb="49" eb="51">
      <t>バアイ</t>
    </rPh>
    <rPh sb="52" eb="54">
      <t>ツイカ</t>
    </rPh>
    <rPh sb="56" eb="58">
      <t>キサイ</t>
    </rPh>
    <phoneticPr fontId="9"/>
  </si>
  <si>
    <r>
      <rPr>
        <u/>
        <sz val="11"/>
        <color theme="1"/>
        <rFont val="游ゴシック"/>
        <family val="3"/>
        <charset val="128"/>
        <scheme val="minor"/>
      </rPr>
      <t>・</t>
    </r>
    <r>
      <rPr>
        <u/>
        <sz val="11"/>
        <color rgb="FFFF0000"/>
        <rFont val="游ゴシック"/>
        <family val="3"/>
        <charset val="128"/>
        <scheme val="minor"/>
      </rPr>
      <t>○</t>
    </r>
    <r>
      <rPr>
        <u/>
        <sz val="11"/>
        <color theme="1"/>
        <rFont val="游ゴシック"/>
        <family val="3"/>
        <charset val="128"/>
        <scheme val="minor"/>
      </rPr>
      <t>又は</t>
    </r>
    <r>
      <rPr>
        <u/>
        <sz val="11"/>
        <color rgb="FFFF0000"/>
        <rFont val="游ゴシック"/>
        <family val="3"/>
        <charset val="128"/>
        <scheme val="minor"/>
      </rPr>
      <t>○</t>
    </r>
    <r>
      <rPr>
        <u/>
        <sz val="11"/>
        <color theme="1"/>
        <rFont val="游ゴシック"/>
        <family val="3"/>
        <charset val="128"/>
        <scheme val="minor"/>
      </rPr>
      <t>事業年度から参加した農家で離農以外の理由で解約等を行った場合にあっては</t>
    </r>
    <r>
      <rPr>
        <sz val="11"/>
        <color theme="1"/>
        <rFont val="游ゴシック"/>
        <family val="3"/>
        <charset val="128"/>
        <scheme val="minor"/>
      </rPr>
      <t>、温室面積、燃料使用量及び生産量欄は、</t>
    </r>
    <r>
      <rPr>
        <u/>
        <sz val="11"/>
        <color theme="1"/>
        <rFont val="游ゴシック"/>
        <family val="3"/>
        <charset val="128"/>
        <scheme val="minor"/>
      </rPr>
      <t>解約前の計数をそのまま残して</t>
    </r>
    <r>
      <rPr>
        <sz val="11"/>
        <color theme="1"/>
        <rFont val="游ゴシック"/>
        <family val="3"/>
        <charset val="128"/>
        <scheme val="minor"/>
      </rPr>
      <t>おくこと。</t>
    </r>
    <rPh sb="2" eb="3">
      <t>マタ</t>
    </rPh>
    <rPh sb="5" eb="9">
      <t>ジギョウネンド</t>
    </rPh>
    <rPh sb="11" eb="13">
      <t>サンカ</t>
    </rPh>
    <rPh sb="15" eb="17">
      <t>ノウカ</t>
    </rPh>
    <rPh sb="18" eb="20">
      <t>リノウ</t>
    </rPh>
    <rPh sb="20" eb="22">
      <t>イガイ</t>
    </rPh>
    <rPh sb="23" eb="25">
      <t>リユウ</t>
    </rPh>
    <rPh sb="26" eb="28">
      <t>カイヤク</t>
    </rPh>
    <rPh sb="28" eb="29">
      <t>トウ</t>
    </rPh>
    <rPh sb="30" eb="31">
      <t>オコナ</t>
    </rPh>
    <rPh sb="33" eb="35">
      <t>バアイ</t>
    </rPh>
    <rPh sb="41" eb="45">
      <t>オンシツメンセキ</t>
    </rPh>
    <rPh sb="46" eb="51">
      <t>ネンリョウシヨウリョウ</t>
    </rPh>
    <rPh sb="51" eb="52">
      <t>オヨ</t>
    </rPh>
    <rPh sb="53" eb="56">
      <t>セイサンリョウ</t>
    </rPh>
    <rPh sb="56" eb="57">
      <t>ラン</t>
    </rPh>
    <rPh sb="59" eb="62">
      <t>カイヤクマエ</t>
    </rPh>
    <rPh sb="63" eb="65">
      <t>ケイスウ</t>
    </rPh>
    <rPh sb="70" eb="71">
      <t>ノコ</t>
    </rPh>
    <phoneticPr fontId="9"/>
  </si>
  <si>
    <t>前年度末残高
（円）①</t>
    <rPh sb="0" eb="3">
      <t>ゼンネンド</t>
    </rPh>
    <rPh sb="3" eb="4">
      <t>マツ</t>
    </rPh>
    <rPh sb="4" eb="6">
      <t>ザンダカ</t>
    </rPh>
    <rPh sb="8" eb="9">
      <t>エン</t>
    </rPh>
    <phoneticPr fontId="1"/>
  </si>
  <si>
    <t>　千葉県農業再生協議会会長　殿　</t>
    <phoneticPr fontId="1"/>
  </si>
  <si>
    <t>省エネ特例の適用</t>
    <rPh sb="0" eb="1">
      <t>ショウ</t>
    </rPh>
    <rPh sb="3" eb="5">
      <t>トクレイ</t>
    </rPh>
    <rPh sb="6" eb="8">
      <t>テキヨウ</t>
    </rPh>
    <phoneticPr fontId="1"/>
  </si>
  <si>
    <t>省エネ特例</t>
    <rPh sb="0" eb="1">
      <t>ショウ</t>
    </rPh>
    <rPh sb="3" eb="5">
      <t>トクレイ</t>
    </rPh>
    <phoneticPr fontId="1"/>
  </si>
  <si>
    <t>7年10月</t>
  </si>
  <si>
    <t>7年10月</t>
    <rPh sb="4" eb="5">
      <t>ガツ</t>
    </rPh>
    <phoneticPr fontId="9"/>
  </si>
  <si>
    <t>R7.10月補填金単価</t>
  </si>
  <si>
    <t>R7.10月補填金単価</t>
    <rPh sb="5" eb="6">
      <t>ガツ</t>
    </rPh>
    <rPh sb="6" eb="8">
      <t>ホテン</t>
    </rPh>
    <rPh sb="8" eb="9">
      <t>キン</t>
    </rPh>
    <rPh sb="9" eb="11">
      <t>タンカ</t>
    </rPh>
    <phoneticPr fontId="9"/>
  </si>
  <si>
    <t>R7.10月燃料購入実績(ℓ,㎏,㎥)</t>
  </si>
  <si>
    <t>R7.10月燃料購入実績(ℓ,㎏,㎥)</t>
    <rPh sb="6" eb="8">
      <t>ネンリョウ</t>
    </rPh>
    <rPh sb="8" eb="10">
      <t>コウニュウ</t>
    </rPh>
    <rPh sb="10" eb="12">
      <t>ジッセキ</t>
    </rPh>
    <phoneticPr fontId="9"/>
  </si>
  <si>
    <t>R7.10月補填対象数量(ℓ,㎏,㎥)</t>
  </si>
  <si>
    <t>R7.10月補填対象数量(ℓ,㎏,㎥)</t>
    <rPh sb="6" eb="8">
      <t>ホテン</t>
    </rPh>
    <rPh sb="8" eb="10">
      <t>タイショウ</t>
    </rPh>
    <rPh sb="10" eb="12">
      <t>スウリョウ</t>
    </rPh>
    <phoneticPr fontId="9"/>
  </si>
  <si>
    <t>R7.10月補填金額(円)</t>
  </si>
  <si>
    <t>R7.10月補填金額(円)</t>
    <rPh sb="6" eb="8">
      <t>ホテン</t>
    </rPh>
    <rPh sb="8" eb="10">
      <t>キンガク</t>
    </rPh>
    <rPh sb="11" eb="12">
      <t>エン</t>
    </rPh>
    <phoneticPr fontId="9"/>
  </si>
  <si>
    <t>R7.10月 うち積立金</t>
  </si>
  <si>
    <t>R7.10月 うち積立金</t>
    <rPh sb="9" eb="12">
      <t>ツミタテキン</t>
    </rPh>
    <phoneticPr fontId="9"/>
  </si>
  <si>
    <t>R7.10月 うち補助金</t>
  </si>
  <si>
    <t>R7.10月 うち補助金</t>
    <rPh sb="9" eb="12">
      <t>ホジョキン</t>
    </rPh>
    <phoneticPr fontId="9"/>
  </si>
  <si>
    <t>R7.10月
農家積立金
残額</t>
  </si>
  <si>
    <t>R7.10月
農家積立金
残額</t>
    <rPh sb="7" eb="9">
      <t>ノウカ</t>
    </rPh>
    <rPh sb="9" eb="12">
      <t>ツミタテキン</t>
    </rPh>
    <rPh sb="13" eb="15">
      <t>ザンガク</t>
    </rPh>
    <phoneticPr fontId="1"/>
  </si>
  <si>
    <t>R7.11月補填金単価</t>
    <rPh sb="5" eb="6">
      <t>ガツ</t>
    </rPh>
    <rPh sb="6" eb="8">
      <t>ホテン</t>
    </rPh>
    <rPh sb="8" eb="9">
      <t>キン</t>
    </rPh>
    <rPh sb="9" eb="11">
      <t>タンカ</t>
    </rPh>
    <phoneticPr fontId="9"/>
  </si>
  <si>
    <t>R7.11月燃料購入実績(ℓ,㎏,㎥)</t>
    <rPh sb="6" eb="8">
      <t>ネンリョウ</t>
    </rPh>
    <rPh sb="8" eb="10">
      <t>コウニュウ</t>
    </rPh>
    <rPh sb="10" eb="12">
      <t>ジッセキ</t>
    </rPh>
    <phoneticPr fontId="9"/>
  </si>
  <si>
    <t>R7.11月補填対象数量(ℓ,㎏,㎥)</t>
    <rPh sb="6" eb="8">
      <t>ホテン</t>
    </rPh>
    <rPh sb="8" eb="10">
      <t>タイショウ</t>
    </rPh>
    <rPh sb="10" eb="12">
      <t>スウリョウ</t>
    </rPh>
    <phoneticPr fontId="9"/>
  </si>
  <si>
    <t>R7.11月補填金額(円)</t>
    <rPh sb="6" eb="8">
      <t>ホテン</t>
    </rPh>
    <rPh sb="8" eb="10">
      <t>キンガク</t>
    </rPh>
    <rPh sb="11" eb="12">
      <t>エン</t>
    </rPh>
    <phoneticPr fontId="9"/>
  </si>
  <si>
    <t>R7.11月 うち積立金</t>
    <rPh sb="9" eb="12">
      <t>ツミタテキン</t>
    </rPh>
    <phoneticPr fontId="9"/>
  </si>
  <si>
    <t>R7.11月 うち補助金</t>
    <rPh sb="9" eb="12">
      <t>ホジョキン</t>
    </rPh>
    <phoneticPr fontId="9"/>
  </si>
  <si>
    <t>R7.11月
農家積立金
残額</t>
    <rPh sb="7" eb="9">
      <t>ノウカ</t>
    </rPh>
    <rPh sb="9" eb="12">
      <t>ツミタテキン</t>
    </rPh>
    <rPh sb="13" eb="15">
      <t>ザンガク</t>
    </rPh>
    <phoneticPr fontId="1"/>
  </si>
  <si>
    <t>R7.12月補填金単価</t>
    <rPh sb="5" eb="6">
      <t>ガツ</t>
    </rPh>
    <rPh sb="6" eb="8">
      <t>ホテン</t>
    </rPh>
    <rPh sb="8" eb="9">
      <t>キン</t>
    </rPh>
    <rPh sb="9" eb="11">
      <t>タンカ</t>
    </rPh>
    <phoneticPr fontId="9"/>
  </si>
  <si>
    <t>R7.12月燃料購入実績(ℓ,㎏,㎥)</t>
    <rPh sb="6" eb="8">
      <t>ネンリョウ</t>
    </rPh>
    <rPh sb="8" eb="10">
      <t>コウニュウ</t>
    </rPh>
    <rPh sb="10" eb="12">
      <t>ジッセキ</t>
    </rPh>
    <phoneticPr fontId="9"/>
  </si>
  <si>
    <t>R7.12月補填対象数量(ℓ,㎏,㎥)</t>
    <rPh sb="6" eb="8">
      <t>ホテン</t>
    </rPh>
    <rPh sb="8" eb="10">
      <t>タイショウ</t>
    </rPh>
    <rPh sb="10" eb="12">
      <t>スウリョウ</t>
    </rPh>
    <phoneticPr fontId="9"/>
  </si>
  <si>
    <t>R7.12月補填金額(円)</t>
    <rPh sb="6" eb="8">
      <t>ホテン</t>
    </rPh>
    <rPh sb="8" eb="10">
      <t>キンガク</t>
    </rPh>
    <rPh sb="11" eb="12">
      <t>エン</t>
    </rPh>
    <phoneticPr fontId="9"/>
  </si>
  <si>
    <t>R7.12月 うち積立金</t>
    <rPh sb="9" eb="12">
      <t>ツミタテキン</t>
    </rPh>
    <phoneticPr fontId="9"/>
  </si>
  <si>
    <t>R7.12月 うち補助金</t>
    <rPh sb="9" eb="12">
      <t>ホジョキン</t>
    </rPh>
    <phoneticPr fontId="9"/>
  </si>
  <si>
    <t>R7.12月
農家積立金
残額</t>
    <rPh sb="7" eb="9">
      <t>ノウカ</t>
    </rPh>
    <rPh sb="9" eb="12">
      <t>ツミタテキン</t>
    </rPh>
    <rPh sb="13" eb="15">
      <t>ザンガク</t>
    </rPh>
    <phoneticPr fontId="1"/>
  </si>
  <si>
    <t>7年11月</t>
  </si>
  <si>
    <t>7年11月</t>
    <rPh sb="4" eb="5">
      <t>ガツ</t>
    </rPh>
    <phoneticPr fontId="9"/>
  </si>
  <si>
    <t>7年12月</t>
  </si>
  <si>
    <t>7年12月</t>
    <rPh sb="4" eb="5">
      <t>ガツ</t>
    </rPh>
    <phoneticPr fontId="9"/>
  </si>
  <si>
    <t>8年1月</t>
  </si>
  <si>
    <t>8年1月</t>
    <rPh sb="1" eb="2">
      <t>ネン</t>
    </rPh>
    <rPh sb="3" eb="4">
      <t>ガツ</t>
    </rPh>
    <phoneticPr fontId="9"/>
  </si>
  <si>
    <t>R8.1月補填金単価</t>
  </si>
  <si>
    <t>R8.1月補填金単価</t>
    <rPh sb="4" eb="5">
      <t>ガツ</t>
    </rPh>
    <rPh sb="5" eb="7">
      <t>ホテン</t>
    </rPh>
    <rPh sb="7" eb="8">
      <t>キン</t>
    </rPh>
    <rPh sb="8" eb="10">
      <t>タンカ</t>
    </rPh>
    <phoneticPr fontId="9"/>
  </si>
  <si>
    <t>R8.1月燃料購入実績(ℓ,㎏,㎥)</t>
  </si>
  <si>
    <t>R8.1月燃料購入実績(ℓ,㎏,㎥)</t>
    <rPh sb="5" eb="7">
      <t>ネンリョウ</t>
    </rPh>
    <rPh sb="7" eb="9">
      <t>コウニュウ</t>
    </rPh>
    <rPh sb="9" eb="11">
      <t>ジッセキ</t>
    </rPh>
    <phoneticPr fontId="9"/>
  </si>
  <si>
    <t>R8.1月補填対象数量(ℓ,㎏,㎥)</t>
  </si>
  <si>
    <t>R8.1月補填対象数量(ℓ,㎏,㎥)</t>
    <rPh sb="5" eb="7">
      <t>ホテン</t>
    </rPh>
    <rPh sb="7" eb="9">
      <t>タイショウ</t>
    </rPh>
    <rPh sb="9" eb="11">
      <t>スウリョウ</t>
    </rPh>
    <phoneticPr fontId="9"/>
  </si>
  <si>
    <t>R8.1月補填金額(円)</t>
  </si>
  <si>
    <t>R8.1月補填金額(円)</t>
    <rPh sb="5" eb="7">
      <t>ホテン</t>
    </rPh>
    <rPh sb="7" eb="9">
      <t>キンガク</t>
    </rPh>
    <rPh sb="10" eb="11">
      <t>エン</t>
    </rPh>
    <phoneticPr fontId="9"/>
  </si>
  <si>
    <t>R8.1月 うち
積立金</t>
  </si>
  <si>
    <t>R8.1月 うち
積立金</t>
    <rPh sb="9" eb="12">
      <t>ツミタテキン</t>
    </rPh>
    <phoneticPr fontId="9"/>
  </si>
  <si>
    <t>R8.1月 うち
補助金</t>
  </si>
  <si>
    <t>R8.1月 うち
補助金</t>
    <rPh sb="9" eb="12">
      <t>ホジョキン</t>
    </rPh>
    <phoneticPr fontId="9"/>
  </si>
  <si>
    <t>R8.1月
農家積立金
残額</t>
  </si>
  <si>
    <t>R8.1月
農家積立金
残額</t>
    <rPh sb="6" eb="8">
      <t>ノウカ</t>
    </rPh>
    <rPh sb="8" eb="11">
      <t>ツミタテキン</t>
    </rPh>
    <rPh sb="12" eb="14">
      <t>ザンガク</t>
    </rPh>
    <phoneticPr fontId="1"/>
  </si>
  <si>
    <t>R8.2月補填金単価</t>
    <rPh sb="4" eb="5">
      <t>ガツ</t>
    </rPh>
    <rPh sb="5" eb="7">
      <t>ホテン</t>
    </rPh>
    <rPh sb="7" eb="8">
      <t>キン</t>
    </rPh>
    <rPh sb="8" eb="10">
      <t>タンカ</t>
    </rPh>
    <phoneticPr fontId="9"/>
  </si>
  <si>
    <t>R8.2月燃料購入実績(ℓ,㎏,㎥)</t>
    <rPh sb="5" eb="7">
      <t>ネンリョウ</t>
    </rPh>
    <rPh sb="7" eb="9">
      <t>コウニュウ</t>
    </rPh>
    <rPh sb="9" eb="11">
      <t>ジッセキ</t>
    </rPh>
    <phoneticPr fontId="9"/>
  </si>
  <si>
    <t>R8.2月補填対象数量(ℓ,㎏,㎥)</t>
    <rPh sb="5" eb="7">
      <t>ホテン</t>
    </rPh>
    <rPh sb="7" eb="9">
      <t>タイショウ</t>
    </rPh>
    <rPh sb="9" eb="11">
      <t>スウリョウ</t>
    </rPh>
    <phoneticPr fontId="9"/>
  </si>
  <si>
    <t>R8.2月補填金額(円)</t>
    <rPh sb="5" eb="7">
      <t>ホテン</t>
    </rPh>
    <rPh sb="7" eb="9">
      <t>キンガク</t>
    </rPh>
    <rPh sb="10" eb="11">
      <t>エン</t>
    </rPh>
    <phoneticPr fontId="9"/>
  </si>
  <si>
    <t>R8.2月 うち
積立金</t>
    <rPh sb="9" eb="12">
      <t>ツミタテキン</t>
    </rPh>
    <phoneticPr fontId="9"/>
  </si>
  <si>
    <t>R8.2月 うち
補助金</t>
    <rPh sb="9" eb="12">
      <t>ホジョキン</t>
    </rPh>
    <phoneticPr fontId="9"/>
  </si>
  <si>
    <t>R8.2月
農家積立金
残額</t>
    <rPh sb="6" eb="8">
      <t>ノウカ</t>
    </rPh>
    <rPh sb="8" eb="11">
      <t>ツミタテキン</t>
    </rPh>
    <rPh sb="12" eb="14">
      <t>ザンガク</t>
    </rPh>
    <phoneticPr fontId="1"/>
  </si>
  <si>
    <t>R8.3月補填金単価</t>
    <rPh sb="4" eb="5">
      <t>ガツ</t>
    </rPh>
    <rPh sb="5" eb="7">
      <t>ホテン</t>
    </rPh>
    <rPh sb="7" eb="8">
      <t>キン</t>
    </rPh>
    <rPh sb="8" eb="10">
      <t>タンカ</t>
    </rPh>
    <phoneticPr fontId="9"/>
  </si>
  <si>
    <t>R8.3月燃料購入実績(ℓ,㎏,㎥)</t>
    <rPh sb="5" eb="7">
      <t>ネンリョウ</t>
    </rPh>
    <rPh sb="7" eb="9">
      <t>コウニュウ</t>
    </rPh>
    <rPh sb="9" eb="11">
      <t>ジッセキ</t>
    </rPh>
    <phoneticPr fontId="9"/>
  </si>
  <si>
    <t>R8.3月補填対象数量(ℓ,㎏,㎥)</t>
    <rPh sb="5" eb="7">
      <t>ホテン</t>
    </rPh>
    <rPh sb="7" eb="9">
      <t>タイショウ</t>
    </rPh>
    <rPh sb="9" eb="11">
      <t>スウリョウ</t>
    </rPh>
    <phoneticPr fontId="9"/>
  </si>
  <si>
    <t>R8.3月補填金額(円)</t>
    <rPh sb="5" eb="7">
      <t>ホテン</t>
    </rPh>
    <rPh sb="7" eb="9">
      <t>キンガク</t>
    </rPh>
    <rPh sb="10" eb="11">
      <t>エン</t>
    </rPh>
    <phoneticPr fontId="9"/>
  </si>
  <si>
    <t>R8.3月 うち
積立金</t>
    <rPh sb="9" eb="12">
      <t>ツミタテキン</t>
    </rPh>
    <phoneticPr fontId="9"/>
  </si>
  <si>
    <t>R8.3月 うち
補助金</t>
    <rPh sb="9" eb="12">
      <t>ホジョキン</t>
    </rPh>
    <phoneticPr fontId="9"/>
  </si>
  <si>
    <t>R8.3月
農家積立金
残額</t>
    <rPh sb="6" eb="8">
      <t>ノウカ</t>
    </rPh>
    <rPh sb="8" eb="11">
      <t>ツミタテキン</t>
    </rPh>
    <rPh sb="12" eb="14">
      <t>ザンガク</t>
    </rPh>
    <phoneticPr fontId="1"/>
  </si>
  <si>
    <t>R8.4月補填金単価</t>
    <rPh sb="4" eb="5">
      <t>ガツ</t>
    </rPh>
    <rPh sb="5" eb="7">
      <t>ホテン</t>
    </rPh>
    <rPh sb="7" eb="8">
      <t>キン</t>
    </rPh>
    <rPh sb="8" eb="10">
      <t>タンカ</t>
    </rPh>
    <phoneticPr fontId="9"/>
  </si>
  <si>
    <t>R8.4月燃料購入実績(ℓ,㎏,㎥)</t>
    <rPh sb="5" eb="7">
      <t>ネンリョウ</t>
    </rPh>
    <rPh sb="7" eb="9">
      <t>コウニュウ</t>
    </rPh>
    <rPh sb="9" eb="11">
      <t>ジッセキ</t>
    </rPh>
    <phoneticPr fontId="9"/>
  </si>
  <si>
    <t>R8.4月補填対象数量(ℓ,㎏,㎥)</t>
    <rPh sb="5" eb="7">
      <t>ホテン</t>
    </rPh>
    <rPh sb="7" eb="9">
      <t>タイショウ</t>
    </rPh>
    <rPh sb="9" eb="11">
      <t>スウリョウ</t>
    </rPh>
    <phoneticPr fontId="9"/>
  </si>
  <si>
    <t>R8.4月補填金額(円)</t>
    <rPh sb="5" eb="7">
      <t>ホテン</t>
    </rPh>
    <rPh sb="7" eb="9">
      <t>キンガク</t>
    </rPh>
    <rPh sb="10" eb="11">
      <t>エン</t>
    </rPh>
    <phoneticPr fontId="9"/>
  </si>
  <si>
    <t>R8.4月 うち
積立金</t>
    <rPh sb="9" eb="12">
      <t>ツミタテキン</t>
    </rPh>
    <phoneticPr fontId="9"/>
  </si>
  <si>
    <t>R8.4月 うち
補助金</t>
    <rPh sb="9" eb="12">
      <t>ホジョキン</t>
    </rPh>
    <phoneticPr fontId="9"/>
  </si>
  <si>
    <t>R8.4月
農家積立金
残額</t>
    <rPh sb="6" eb="8">
      <t>ノウカ</t>
    </rPh>
    <rPh sb="8" eb="11">
      <t>ツミタテキン</t>
    </rPh>
    <rPh sb="12" eb="14">
      <t>ザンガク</t>
    </rPh>
    <phoneticPr fontId="1"/>
  </si>
  <si>
    <t>R8.5月補填金単価</t>
    <rPh sb="4" eb="5">
      <t>ガツ</t>
    </rPh>
    <rPh sb="5" eb="7">
      <t>ホテン</t>
    </rPh>
    <rPh sb="7" eb="8">
      <t>キン</t>
    </rPh>
    <rPh sb="8" eb="10">
      <t>タンカ</t>
    </rPh>
    <phoneticPr fontId="9"/>
  </si>
  <si>
    <t>R8.5月燃料購入実績(ℓ,㎏,㎥)</t>
    <rPh sb="5" eb="7">
      <t>ネンリョウ</t>
    </rPh>
    <rPh sb="7" eb="9">
      <t>コウニュウ</t>
    </rPh>
    <rPh sb="9" eb="11">
      <t>ジッセキ</t>
    </rPh>
    <phoneticPr fontId="9"/>
  </si>
  <si>
    <t>R8.5月補填対象数量(ℓ,㎏,㎥)</t>
    <rPh sb="5" eb="7">
      <t>ホテン</t>
    </rPh>
    <rPh sb="7" eb="9">
      <t>タイショウ</t>
    </rPh>
    <rPh sb="9" eb="11">
      <t>スウリョウ</t>
    </rPh>
    <phoneticPr fontId="9"/>
  </si>
  <si>
    <t>R8.5月補填金額(円)</t>
    <rPh sb="5" eb="7">
      <t>ホテン</t>
    </rPh>
    <rPh sb="7" eb="9">
      <t>キンガク</t>
    </rPh>
    <rPh sb="10" eb="11">
      <t>エン</t>
    </rPh>
    <phoneticPr fontId="9"/>
  </si>
  <si>
    <t>R8.5月 うち
積立金</t>
    <rPh sb="9" eb="12">
      <t>ツミタテキン</t>
    </rPh>
    <phoneticPr fontId="9"/>
  </si>
  <si>
    <t>R8.5月 うち
補助金</t>
    <rPh sb="9" eb="12">
      <t>ホジョキン</t>
    </rPh>
    <phoneticPr fontId="9"/>
  </si>
  <si>
    <t>R8.5月
農家積立金
残額</t>
    <rPh sb="6" eb="8">
      <t>ノウカ</t>
    </rPh>
    <rPh sb="8" eb="11">
      <t>ツミタテキン</t>
    </rPh>
    <rPh sb="12" eb="14">
      <t>ザンガク</t>
    </rPh>
    <phoneticPr fontId="1"/>
  </si>
  <si>
    <t>R8.6月補填金単価</t>
    <rPh sb="4" eb="5">
      <t>ガツ</t>
    </rPh>
    <rPh sb="5" eb="7">
      <t>ホテン</t>
    </rPh>
    <rPh sb="7" eb="8">
      <t>キン</t>
    </rPh>
    <rPh sb="8" eb="10">
      <t>タンカ</t>
    </rPh>
    <phoneticPr fontId="9"/>
  </si>
  <si>
    <t>R8.6月燃料購入実績(ℓ,㎏,㎥)</t>
    <rPh sb="5" eb="7">
      <t>ネンリョウ</t>
    </rPh>
    <rPh sb="7" eb="9">
      <t>コウニュウ</t>
    </rPh>
    <rPh sb="9" eb="11">
      <t>ジッセキ</t>
    </rPh>
    <phoneticPr fontId="9"/>
  </si>
  <si>
    <t>R8.6月補填対象数量(ℓ,㎏,㎥)</t>
    <rPh sb="5" eb="7">
      <t>ホテン</t>
    </rPh>
    <rPh sb="7" eb="9">
      <t>タイショウ</t>
    </rPh>
    <rPh sb="9" eb="11">
      <t>スウリョウ</t>
    </rPh>
    <phoneticPr fontId="9"/>
  </si>
  <si>
    <t>R8.6月補填金額(円)</t>
    <rPh sb="5" eb="7">
      <t>ホテン</t>
    </rPh>
    <rPh sb="7" eb="9">
      <t>キンガク</t>
    </rPh>
    <rPh sb="10" eb="11">
      <t>エン</t>
    </rPh>
    <phoneticPr fontId="9"/>
  </si>
  <si>
    <t>R8.6月 うち
積立金</t>
    <rPh sb="9" eb="12">
      <t>ツミタテキン</t>
    </rPh>
    <phoneticPr fontId="9"/>
  </si>
  <si>
    <t>R8.6月 うち
補助金</t>
    <rPh sb="9" eb="12">
      <t>ホジョキン</t>
    </rPh>
    <phoneticPr fontId="9"/>
  </si>
  <si>
    <t>R8.6月
農家積立金
残額</t>
    <rPh sb="6" eb="8">
      <t>ノウカ</t>
    </rPh>
    <rPh sb="8" eb="11">
      <t>ツミタテキン</t>
    </rPh>
    <rPh sb="12" eb="14">
      <t>ザンガク</t>
    </rPh>
    <phoneticPr fontId="1"/>
  </si>
  <si>
    <t>8年2月</t>
  </si>
  <si>
    <t>8年2月</t>
    <rPh sb="3" eb="4">
      <t>ガツ</t>
    </rPh>
    <phoneticPr fontId="9"/>
  </si>
  <si>
    <t>8年3月</t>
  </si>
  <si>
    <t>8年3月</t>
    <rPh sb="3" eb="4">
      <t>ガツ</t>
    </rPh>
    <phoneticPr fontId="9"/>
  </si>
  <si>
    <t>8年4月</t>
  </si>
  <si>
    <t>8年4月</t>
    <rPh sb="3" eb="4">
      <t>ガツ</t>
    </rPh>
    <phoneticPr fontId="9"/>
  </si>
  <si>
    <t>8年5月</t>
  </si>
  <si>
    <t>8年5月</t>
    <rPh sb="3" eb="4">
      <t>ガツ</t>
    </rPh>
    <phoneticPr fontId="9"/>
  </si>
  <si>
    <t>8年6月</t>
  </si>
  <si>
    <t>8年6月</t>
    <rPh sb="3" eb="4">
      <t>ガツ</t>
    </rPh>
    <phoneticPr fontId="9"/>
  </si>
  <si>
    <t>　令和７事業年度の施設園芸用燃料価格差補塡金の対象となる燃料購入数量等の設定を</t>
    <phoneticPr fontId="1"/>
  </si>
  <si>
    <t>補填単価</t>
  </si>
  <si>
    <t>（参考）
平均単価</t>
  </si>
  <si>
    <t>負担緩和
助成(円)</t>
  </si>
  <si>
    <t>適用</t>
  </si>
  <si>
    <t>気温特例(有or無)</t>
  </si>
  <si>
    <t>無</t>
  </si>
  <si>
    <t>発動基準率％</t>
  </si>
  <si>
    <t>急騰特例(有or無)</t>
  </si>
  <si>
    <t>有</t>
  </si>
  <si>
    <t>R7.11月補填金単価</t>
  </si>
  <si>
    <t>R7.11月燃料購入実績(ℓ,㎏,㎥)</t>
  </si>
  <si>
    <t>R7.11月補填対象数量(ℓ,㎏,㎥)</t>
  </si>
  <si>
    <t>R7.11月補填金額(円)</t>
  </si>
  <si>
    <t>R7.11月 うち積立金</t>
  </si>
  <si>
    <t>R7.11月 うち補助金</t>
  </si>
  <si>
    <t>R7.11月
農家積立金
残額</t>
  </si>
  <si>
    <t>R7.12月補填金単価</t>
  </si>
  <si>
    <t>R7.12月燃料購入実績(ℓ,㎏,㎥)</t>
  </si>
  <si>
    <t>R7.12月補填対象数量(ℓ,㎏,㎥)</t>
  </si>
  <si>
    <t>R7.12月補填金額(円)</t>
  </si>
  <si>
    <t>R7.12月 うち積立金</t>
  </si>
  <si>
    <t>R7.12月 うち補助金</t>
  </si>
  <si>
    <t>R7.12月
農家積立金
残額</t>
  </si>
  <si>
    <t>R8.2月補填金単価</t>
  </si>
  <si>
    <t>R8.2月燃料購入実績(ℓ,㎏,㎥)</t>
  </si>
  <si>
    <t>R8.2月補填対象数量(ℓ,㎏,㎥)</t>
  </si>
  <si>
    <t>R8.2月補填金額(円)</t>
  </si>
  <si>
    <t>R8.2月 うち
積立金</t>
  </si>
  <si>
    <t>R8.2月 うち
補助金</t>
  </si>
  <si>
    <t>R8.2月
農家積立金
残額</t>
  </si>
  <si>
    <t>R8.3月補填金単価</t>
  </si>
  <si>
    <t>R8.3月燃料購入実績(ℓ,㎏,㎥)</t>
  </si>
  <si>
    <t>R8.3月補填対象数量(ℓ,㎏,㎥)</t>
  </si>
  <si>
    <t>R8.3月補填金額(円)</t>
  </si>
  <si>
    <t>R8.3月 うち
積立金</t>
  </si>
  <si>
    <t>R8.3月 うち
補助金</t>
  </si>
  <si>
    <t>R8.3月
農家積立金
残額</t>
  </si>
  <si>
    <t>R8.4月補填金単価</t>
  </si>
  <si>
    <t>R8.4月燃料購入実績(ℓ,㎏,㎥)</t>
  </si>
  <si>
    <t>R8.4月補填対象数量(ℓ,㎏,㎥)</t>
  </si>
  <si>
    <t>R8.4月補填金額(円)</t>
  </si>
  <si>
    <t>R8.4月 うち
積立金</t>
  </si>
  <si>
    <t>R8.4月 うち
補助金</t>
  </si>
  <si>
    <t>R8.4月
農家積立金
残額</t>
  </si>
  <si>
    <t>R8.5月補填金単価</t>
  </si>
  <si>
    <t>R8.5月燃料購入実績(ℓ,㎏,㎥)</t>
  </si>
  <si>
    <t>R8.5月補填対象数量(ℓ,㎏,㎥)</t>
  </si>
  <si>
    <t>R8.5月補填金額(円)</t>
  </si>
  <si>
    <t>R8.5月 うち
積立金</t>
  </si>
  <si>
    <t>R8.5月 うち
補助金</t>
  </si>
  <si>
    <t>R8.5月
農家積立金
残額</t>
  </si>
  <si>
    <t>R8.6月補填金単価</t>
  </si>
  <si>
    <t>R8.6月燃料購入実績(ℓ,㎏,㎥)</t>
  </si>
  <si>
    <t>R8.6月補填対象数量(ℓ,㎏,㎥)</t>
  </si>
  <si>
    <t>R8.6月補填金額(円)</t>
  </si>
  <si>
    <t>R8.6月 うち
積立金</t>
  </si>
  <si>
    <t>R8.6月 うち
補助金</t>
  </si>
  <si>
    <t>R8.6月
農家積立金
残額</t>
  </si>
  <si>
    <t>補填金交付額のうち農家積立金額(10～6月)</t>
  </si>
  <si>
    <t>農家積立金残額</t>
  </si>
  <si>
    <t>年間燃料購入実績</t>
  </si>
  <si>
    <t>10月分補填金交付</t>
  </si>
  <si>
    <t>11月分補填金交付</t>
  </si>
  <si>
    <t>12月分補填金交付</t>
  </si>
  <si>
    <t>1月分補填金交付</t>
  </si>
  <si>
    <t>2月分補填金交付</t>
  </si>
  <si>
    <t>3月分補填金交付</t>
  </si>
  <si>
    <t>4月分補填金交付</t>
  </si>
  <si>
    <t>5月分補填金交付</t>
  </si>
  <si>
    <t>6月分補填金交付</t>
  </si>
  <si>
    <t>計</t>
  </si>
  <si>
    <t>件数合計</t>
  </si>
  <si>
    <t>＜購入実績＞</t>
  </si>
  <si>
    <t>＜交付額＞</t>
  </si>
  <si>
    <t>補填金合計</t>
  </si>
  <si>
    <t>＜交付額　うち積立金＞</t>
  </si>
  <si>
    <t>灯油</t>
    <rPh sb="0" eb="2">
      <t>トウユ</t>
    </rPh>
    <phoneticPr fontId="1"/>
  </si>
  <si>
    <t>R8事業年度　施設園芸セーフティネット構築事業管理シート</t>
    <rPh sb="2" eb="6">
      <t>ジギョウネンド</t>
    </rPh>
    <rPh sb="7" eb="9">
      <t>シセツ</t>
    </rPh>
    <rPh sb="9" eb="11">
      <t>エンゲイ</t>
    </rPh>
    <rPh sb="19" eb="23">
      <t>コウチクジギョウ</t>
    </rPh>
    <rPh sb="23" eb="25">
      <t>カンリ</t>
    </rPh>
    <phoneticPr fontId="1"/>
  </si>
  <si>
    <r>
      <t>R8事業年度　施設園芸セーフティネット構築事業管理シート　</t>
    </r>
    <r>
      <rPr>
        <b/>
        <sz val="22"/>
        <color rgb="FFFF0000"/>
        <rFont val="游ゴシック"/>
        <family val="3"/>
        <charset val="128"/>
        <scheme val="minor"/>
      </rPr>
      <t>（作成例）</t>
    </r>
    <rPh sb="2" eb="6">
      <t>ジギョウネンド</t>
    </rPh>
    <rPh sb="7" eb="9">
      <t>シセツ</t>
    </rPh>
    <rPh sb="9" eb="11">
      <t>エンゲイ</t>
    </rPh>
    <rPh sb="19" eb="23">
      <t>コウチクジギョウ</t>
    </rPh>
    <rPh sb="23" eb="25">
      <t>カンリ</t>
    </rPh>
    <rPh sb="30" eb="33">
      <t>サクセイレイ</t>
    </rPh>
    <phoneticPr fontId="1"/>
  </si>
  <si>
    <r>
      <t>・「追加等整理欄」は、</t>
    </r>
    <r>
      <rPr>
        <sz val="11"/>
        <color rgb="FFFF0000"/>
        <rFont val="游ゴシック"/>
        <family val="3"/>
        <charset val="128"/>
        <scheme val="minor"/>
      </rPr>
      <t>７</t>
    </r>
    <r>
      <rPr>
        <sz val="11"/>
        <color theme="1"/>
        <rFont val="游ゴシック"/>
        <family val="3"/>
        <charset val="128"/>
        <scheme val="minor"/>
      </rPr>
      <t>事業年度中に契約更新済みの支援対象者に、</t>
    </r>
    <r>
      <rPr>
        <sz val="11"/>
        <color rgb="FFFF0000"/>
        <rFont val="游ゴシック"/>
        <family val="3"/>
        <charset val="128"/>
        <scheme val="minor"/>
      </rPr>
      <t>８</t>
    </r>
    <r>
      <rPr>
        <sz val="11"/>
        <color theme="1"/>
        <rFont val="游ゴシック"/>
        <family val="3"/>
        <charset val="128"/>
        <scheme val="minor"/>
      </rPr>
      <t>事業年度新規に追加する農家がある場合「追加」と記載。その他解約等の整理に活用。</t>
    </r>
    <rPh sb="2" eb="4">
      <t>ツイカ</t>
    </rPh>
    <rPh sb="4" eb="5">
      <t>トウ</t>
    </rPh>
    <rPh sb="5" eb="7">
      <t>セイリ</t>
    </rPh>
    <rPh sb="7" eb="8">
      <t>ラン</t>
    </rPh>
    <rPh sb="12" eb="14">
      <t>ジギョウ</t>
    </rPh>
    <rPh sb="13" eb="15">
      <t>ネンド</t>
    </rPh>
    <rPh sb="15" eb="16">
      <t>チュウ</t>
    </rPh>
    <rPh sb="17" eb="19">
      <t>ケイヤク</t>
    </rPh>
    <rPh sb="19" eb="21">
      <t>コウシン</t>
    </rPh>
    <rPh sb="21" eb="22">
      <t>ズ</t>
    </rPh>
    <rPh sb="24" eb="26">
      <t>シエン</t>
    </rPh>
    <rPh sb="26" eb="29">
      <t>タイショウシャ</t>
    </rPh>
    <rPh sb="33" eb="35">
      <t>ネンド</t>
    </rPh>
    <rPh sb="35" eb="37">
      <t>シンキ</t>
    </rPh>
    <rPh sb="38" eb="40">
      <t>ツイカ</t>
    </rPh>
    <rPh sb="42" eb="44">
      <t>ノウカ</t>
    </rPh>
    <rPh sb="47" eb="49">
      <t>バアイ</t>
    </rPh>
    <rPh sb="50" eb="52">
      <t>ツイカ</t>
    </rPh>
    <rPh sb="54" eb="56">
      <t>キサイ</t>
    </rPh>
    <phoneticPr fontId="9"/>
  </si>
  <si>
    <r>
      <rPr>
        <u/>
        <sz val="11"/>
        <color theme="1"/>
        <rFont val="游ゴシック"/>
        <family val="3"/>
        <charset val="128"/>
        <scheme val="minor"/>
      </rPr>
      <t>・</t>
    </r>
    <r>
      <rPr>
        <u/>
        <sz val="11"/>
        <color rgb="FFFF0000"/>
        <rFont val="游ゴシック"/>
        <family val="3"/>
        <charset val="128"/>
        <scheme val="minor"/>
      </rPr>
      <t>R６</t>
    </r>
    <r>
      <rPr>
        <u/>
        <sz val="11"/>
        <color theme="1"/>
        <rFont val="游ゴシック"/>
        <family val="3"/>
        <charset val="128"/>
        <scheme val="minor"/>
      </rPr>
      <t>又は</t>
    </r>
    <r>
      <rPr>
        <u/>
        <sz val="11"/>
        <color rgb="FFFF0000"/>
        <rFont val="游ゴシック"/>
        <family val="3"/>
        <charset val="128"/>
        <scheme val="minor"/>
      </rPr>
      <t>R７</t>
    </r>
    <r>
      <rPr>
        <u/>
        <sz val="11"/>
        <color theme="1"/>
        <rFont val="游ゴシック"/>
        <family val="3"/>
        <charset val="128"/>
        <scheme val="minor"/>
      </rPr>
      <t>事業年度から参加した農家で離農以外の理由で解約等を行った場合にあっては</t>
    </r>
    <r>
      <rPr>
        <sz val="11"/>
        <color theme="1"/>
        <rFont val="游ゴシック"/>
        <family val="3"/>
        <charset val="128"/>
        <scheme val="minor"/>
      </rPr>
      <t>、温室面積、燃料使用量及び生産量欄は、</t>
    </r>
    <r>
      <rPr>
        <u/>
        <sz val="11"/>
        <color theme="1"/>
        <rFont val="游ゴシック"/>
        <family val="3"/>
        <charset val="128"/>
        <scheme val="minor"/>
      </rPr>
      <t>解約前の計数をそのまま残して</t>
    </r>
    <r>
      <rPr>
        <sz val="11"/>
        <color theme="1"/>
        <rFont val="游ゴシック"/>
        <family val="3"/>
        <charset val="128"/>
        <scheme val="minor"/>
      </rPr>
      <t>おくこと。</t>
    </r>
    <rPh sb="3" eb="4">
      <t>マタ</t>
    </rPh>
    <rPh sb="7" eb="11">
      <t>ジギョウネンド</t>
    </rPh>
    <rPh sb="13" eb="15">
      <t>サンカ</t>
    </rPh>
    <rPh sb="17" eb="19">
      <t>ノウカ</t>
    </rPh>
    <rPh sb="20" eb="22">
      <t>リノウ</t>
    </rPh>
    <rPh sb="22" eb="24">
      <t>イガイ</t>
    </rPh>
    <rPh sb="25" eb="27">
      <t>リユウ</t>
    </rPh>
    <rPh sb="28" eb="30">
      <t>カイヤク</t>
    </rPh>
    <rPh sb="30" eb="31">
      <t>トウ</t>
    </rPh>
    <rPh sb="32" eb="33">
      <t>オコナ</t>
    </rPh>
    <rPh sb="35" eb="37">
      <t>バアイ</t>
    </rPh>
    <rPh sb="43" eb="47">
      <t>オンシツメンセキ</t>
    </rPh>
    <rPh sb="48" eb="53">
      <t>ネンリョウシヨウリョウ</t>
    </rPh>
    <rPh sb="53" eb="54">
      <t>オヨ</t>
    </rPh>
    <rPh sb="55" eb="58">
      <t>セイサンリョウ</t>
    </rPh>
    <rPh sb="58" eb="59">
      <t>ラン</t>
    </rPh>
    <rPh sb="61" eb="64">
      <t>カイヤクマエ</t>
    </rPh>
    <rPh sb="65" eb="67">
      <t>ケイスウ</t>
    </rPh>
    <rPh sb="72" eb="73">
      <t>ノコ</t>
    </rPh>
    <phoneticPr fontId="9"/>
  </si>
  <si>
    <r>
      <t>施設園芸用燃料購入数量等設定申込書（令和</t>
    </r>
    <r>
      <rPr>
        <sz val="12"/>
        <color rgb="FFFF0000"/>
        <rFont val="ＭＳ 明朝"/>
        <family val="1"/>
        <charset val="128"/>
      </rPr>
      <t>８</t>
    </r>
    <r>
      <rPr>
        <sz val="12"/>
        <color theme="1"/>
        <rFont val="ＭＳ 明朝"/>
        <family val="1"/>
        <charset val="128"/>
      </rPr>
      <t>事業年度）</t>
    </r>
    <rPh sb="0" eb="2">
      <t>シセツ</t>
    </rPh>
    <rPh sb="2" eb="5">
      <t>エンゲイヨウ</t>
    </rPh>
    <rPh sb="5" eb="7">
      <t>ネンリョウ</t>
    </rPh>
    <rPh sb="7" eb="9">
      <t>コウニュウ</t>
    </rPh>
    <rPh sb="9" eb="11">
      <t>スウリョウ</t>
    </rPh>
    <rPh sb="11" eb="12">
      <t>トウ</t>
    </rPh>
    <rPh sb="12" eb="14">
      <t>セッテイ</t>
    </rPh>
    <rPh sb="14" eb="17">
      <t>モウシコミショ</t>
    </rPh>
    <rPh sb="18" eb="20">
      <t>レイワ</t>
    </rPh>
    <rPh sb="21" eb="23">
      <t>ジギョウ</t>
    </rPh>
    <rPh sb="23" eb="25">
      <t>ネンド</t>
    </rPh>
    <phoneticPr fontId="1"/>
  </si>
  <si>
    <r>
      <t>令和</t>
    </r>
    <r>
      <rPr>
        <sz val="12"/>
        <color rgb="FFFF0000"/>
        <rFont val="ＭＳ 明朝"/>
        <family val="1"/>
        <charset val="128"/>
      </rPr>
      <t>８</t>
    </r>
    <r>
      <rPr>
        <sz val="12"/>
        <color theme="1"/>
        <rFont val="ＭＳ 明朝"/>
        <family val="1"/>
        <charset val="128"/>
      </rPr>
      <t>年　月　日　　　</t>
    </r>
    <phoneticPr fontId="1"/>
  </si>
  <si>
    <r>
      <t>　令和</t>
    </r>
    <r>
      <rPr>
        <sz val="12"/>
        <color rgb="FFFF0000"/>
        <rFont val="ＭＳ 明朝"/>
        <family val="1"/>
        <charset val="128"/>
      </rPr>
      <t>８</t>
    </r>
    <r>
      <rPr>
        <sz val="12"/>
        <color theme="1"/>
        <rFont val="ＭＳ 明朝"/>
        <family val="1"/>
        <charset val="128"/>
      </rPr>
      <t>年　月１日から令和</t>
    </r>
    <r>
      <rPr>
        <sz val="12"/>
        <color rgb="FFFF0000"/>
        <rFont val="ＭＳ 明朝"/>
        <family val="1"/>
        <charset val="128"/>
      </rPr>
      <t>９</t>
    </r>
    <r>
      <rPr>
        <sz val="12"/>
        <color theme="1"/>
        <rFont val="ＭＳ 明朝"/>
        <family val="1"/>
        <charset val="128"/>
      </rPr>
      <t>年　月　日まで</t>
    </r>
    <phoneticPr fontId="1"/>
  </si>
  <si>
    <t>15.0円/ﾘｯﾄﾙ</t>
  </si>
  <si>
    <t>15.9円/ﾘｯﾄﾙ</t>
  </si>
  <si>
    <t>19.7円/㎏</t>
  </si>
  <si>
    <t>12.1円/㎥</t>
  </si>
  <si>
    <t>30.1円/ﾘｯﾄﾙ</t>
  </si>
  <si>
    <t>31.9円/ﾘｯﾄﾙ</t>
  </si>
  <si>
    <t>39.3円/㎏</t>
  </si>
  <si>
    <t>24.2円/㎥</t>
  </si>
  <si>
    <t>50.1円/ﾘｯﾄﾙ</t>
  </si>
  <si>
    <t>53.1円/ﾘｯﾄﾙ</t>
  </si>
  <si>
    <t>65.6円/㎏</t>
  </si>
  <si>
    <t>40.3円/㎥</t>
  </si>
  <si>
    <t>70.1円/ﾘｯﾄﾙ</t>
  </si>
  <si>
    <t>74.3円/ﾘｯﾄﾙ</t>
  </si>
  <si>
    <t>91.8円/㎏</t>
  </si>
  <si>
    <t>56.4円/㎥</t>
  </si>
  <si>
    <r>
      <t>令和</t>
    </r>
    <r>
      <rPr>
        <sz val="12"/>
        <color rgb="FFFF0000"/>
        <rFont val="ＭＳ 明朝"/>
        <family val="1"/>
        <charset val="128"/>
      </rPr>
      <t>８</t>
    </r>
    <r>
      <rPr>
        <sz val="12"/>
        <color theme="1"/>
        <rFont val="ＭＳ 明朝"/>
        <family val="1"/>
        <charset val="128"/>
      </rPr>
      <t>年○月</t>
    </r>
    <r>
      <rPr>
        <sz val="12"/>
        <color rgb="FFFF0000"/>
        <rFont val="ＭＳ 明朝"/>
        <family val="1"/>
        <charset val="128"/>
      </rPr>
      <t>○</t>
    </r>
    <r>
      <rPr>
        <sz val="12"/>
        <color theme="1"/>
        <rFont val="ＭＳ 明朝"/>
        <family val="1"/>
        <charset val="128"/>
      </rPr>
      <t>日</t>
    </r>
    <rPh sb="0" eb="2">
      <t>レイワ</t>
    </rPh>
    <rPh sb="3" eb="4">
      <t>ネン</t>
    </rPh>
    <rPh sb="5" eb="6">
      <t>ガツ</t>
    </rPh>
    <rPh sb="7" eb="8">
      <t>ニチ</t>
    </rPh>
    <phoneticPr fontId="1"/>
  </si>
  <si>
    <r>
      <t>　令和</t>
    </r>
    <r>
      <rPr>
        <sz val="12"/>
        <color rgb="FFFF0000"/>
        <rFont val="ＭＳ 明朝"/>
        <family val="1"/>
        <charset val="128"/>
      </rPr>
      <t>８</t>
    </r>
    <r>
      <rPr>
        <sz val="12"/>
        <color theme="1"/>
        <rFont val="ＭＳ 明朝"/>
        <family val="1"/>
        <charset val="128"/>
      </rPr>
      <t>年</t>
    </r>
    <r>
      <rPr>
        <sz val="12"/>
        <color rgb="FFFF0000"/>
        <rFont val="ＭＳ 明朝"/>
        <family val="1"/>
        <charset val="128"/>
      </rPr>
      <t>１０</t>
    </r>
    <r>
      <rPr>
        <sz val="12"/>
        <color theme="1"/>
        <rFont val="ＭＳ 明朝"/>
        <family val="1"/>
        <charset val="128"/>
      </rPr>
      <t>月</t>
    </r>
    <r>
      <rPr>
        <sz val="12"/>
        <color rgb="FFFF0000"/>
        <rFont val="ＭＳ 明朝"/>
        <family val="1"/>
        <charset val="128"/>
      </rPr>
      <t>１</t>
    </r>
    <r>
      <rPr>
        <sz val="12"/>
        <color theme="1"/>
        <rFont val="ＭＳ 明朝"/>
        <family val="1"/>
        <charset val="128"/>
      </rPr>
      <t>日から令和</t>
    </r>
    <r>
      <rPr>
        <sz val="12"/>
        <color rgb="FFFF0000"/>
        <rFont val="ＭＳ 明朝"/>
        <family val="1"/>
        <charset val="128"/>
      </rPr>
      <t>９</t>
    </r>
    <r>
      <rPr>
        <sz val="12"/>
        <color theme="1"/>
        <rFont val="ＭＳ 明朝"/>
        <family val="1"/>
        <charset val="128"/>
      </rPr>
      <t>年</t>
    </r>
    <r>
      <rPr>
        <sz val="12"/>
        <color rgb="FFFF0000"/>
        <rFont val="ＭＳ 明朝"/>
        <family val="1"/>
        <charset val="128"/>
      </rPr>
      <t>４</t>
    </r>
    <r>
      <rPr>
        <sz val="12"/>
        <color theme="1"/>
        <rFont val="ＭＳ 明朝"/>
        <family val="1"/>
        <charset val="128"/>
      </rPr>
      <t>月</t>
    </r>
    <r>
      <rPr>
        <sz val="12"/>
        <color rgb="FFFF0000"/>
        <rFont val="ＭＳ 明朝"/>
        <family val="1"/>
        <charset val="128"/>
      </rPr>
      <t>３０</t>
    </r>
    <r>
      <rPr>
        <sz val="12"/>
        <color theme="1"/>
        <rFont val="ＭＳ 明朝"/>
        <family val="1"/>
        <charset val="128"/>
      </rPr>
      <t>日まで</t>
    </r>
    <phoneticPr fontId="1"/>
  </si>
  <si>
    <r>
      <t>施設園芸用燃料購入数量等設定の内訳（令和</t>
    </r>
    <r>
      <rPr>
        <sz val="12"/>
        <color rgb="FFFF0000"/>
        <rFont val="ＭＳ 明朝"/>
        <family val="1"/>
        <charset val="128"/>
      </rPr>
      <t>８</t>
    </r>
    <r>
      <rPr>
        <sz val="12"/>
        <color theme="1"/>
        <rFont val="ＭＳ 明朝"/>
        <family val="1"/>
        <charset val="128"/>
      </rPr>
      <t>事業年度）</t>
    </r>
    <phoneticPr fontId="1"/>
  </si>
  <si>
    <r>
      <rPr>
        <sz val="10.5"/>
        <color rgb="FFFF0000"/>
        <rFont val="ＭＳ 明朝"/>
        <family val="1"/>
        <charset val="128"/>
      </rPr>
      <t>８</t>
    </r>
    <r>
      <rPr>
        <sz val="10.5"/>
        <color theme="1"/>
        <rFont val="ＭＳ 明朝"/>
        <family val="1"/>
        <charset val="128"/>
      </rPr>
      <t>事業年度</t>
    </r>
    <phoneticPr fontId="1"/>
  </si>
  <si>
    <r>
      <rPr>
        <sz val="10"/>
        <color rgb="FFFF0000"/>
        <rFont val="游ゴシック"/>
        <family val="3"/>
        <charset val="128"/>
        <scheme val="minor"/>
      </rPr>
      <t>８</t>
    </r>
    <r>
      <rPr>
        <sz val="10"/>
        <color theme="1"/>
        <rFont val="游ゴシック"/>
        <family val="3"/>
        <charset val="128"/>
        <scheme val="minor"/>
      </rPr>
      <t>年７月～９月使用量</t>
    </r>
    <phoneticPr fontId="1"/>
  </si>
  <si>
    <t>R8.10</t>
    <phoneticPr fontId="1"/>
  </si>
  <si>
    <t>R9.6</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</si>
</sst>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_);[Red]\(#,##0\)"/>
    <numFmt numFmtId="177" formatCode="#,##0.00_ "/>
    <numFmt numFmtId="178" formatCode="0.00_ "/>
    <numFmt numFmtId="179" formatCode="#,##0_ "/>
    <numFmt numFmtId="180" formatCode="#,##0.00_);[Red]\(#,##0.00\)"/>
    <numFmt numFmtId="181" formatCode="#,##0.0_&quot;&quot;円&quot;&quot;/L&quot;\ "/>
    <numFmt numFmtId="182" formatCode="#,##0.0_&quot;&quot;円&quot;&quot;/kg&quot;\ "/>
    <numFmt numFmtId="183" formatCode="#,##0.0_&quot;&quot;円&quot;&quot;/㎥&quot;\ "/>
    <numFmt numFmtId="184" formatCode="0.0_ "/>
    <numFmt numFmtId="185" formatCode="#,##0.0;[Red]\-#,##0.0"/>
    <numFmt numFmtId="186" formatCode="0_);[Red]\(0\)"/>
    <numFmt numFmtId="187" formatCode="#,##0;&quot;▲ &quot;#,##0"/>
    <numFmt numFmtId="188" formatCode="#,###&quot;ℓ&quot;\ "/>
    <numFmt numFmtId="189" formatCode="[$-411]ge\.m;@"/>
    <numFmt numFmtId="190" formatCode="0_ "/>
    <numFmt numFmtId="191" formatCode="0.0"/>
  </numFmts>
  <fonts count="57">
    <font>
      <sz val="11"/>
      <color theme="1"/>
      <name val="游ゴシック"/>
      <family val="2"/>
      <scheme val="minor"/>
    </font>
    <font>
      <sz val="6"/>
      <name val="游ゴシック"/>
      <family val="3"/>
      <charset val="128"/>
      <scheme val="minor"/>
    </font>
    <font>
      <b/>
      <sz val="14"/>
      <color theme="1"/>
      <name val="游ゴシック"/>
      <family val="3"/>
      <charset val="128"/>
      <scheme val="minor"/>
    </font>
    <font>
      <sz val="11"/>
      <color theme="1"/>
      <name val="游ゴシック"/>
      <family val="2"/>
      <scheme val="minor"/>
    </font>
    <font>
      <sz val="10"/>
      <color theme="1"/>
      <name val="游ゴシック"/>
      <family val="3"/>
      <charset val="128"/>
      <scheme val="minor"/>
    </font>
    <font>
      <b/>
      <sz val="22"/>
      <color theme="1"/>
      <name val="游ゴシック"/>
      <family val="3"/>
      <charset val="128"/>
      <scheme val="minor"/>
    </font>
    <font>
      <b/>
      <sz val="9"/>
      <color indexed="81"/>
      <name val="MS P ゴシック"/>
      <family val="3"/>
      <charset val="128"/>
    </font>
    <font>
      <sz val="11"/>
      <color rgb="FFC00000"/>
      <name val="游ゴシック"/>
      <family val="2"/>
      <scheme val="minor"/>
    </font>
    <font>
      <sz val="11"/>
      <color rgb="FFC00000"/>
      <name val="游ゴシック"/>
      <family val="3"/>
      <charset val="128"/>
      <scheme val="minor"/>
    </font>
    <font>
      <sz val="6"/>
      <name val="ＭＳ Ｐゴシック"/>
      <family val="3"/>
      <charset val="128"/>
    </font>
    <font>
      <sz val="11"/>
      <color theme="1"/>
      <name val="游ゴシック"/>
      <family val="3"/>
      <charset val="128"/>
      <scheme val="minor"/>
    </font>
    <font>
      <sz val="11"/>
      <color rgb="FFFF0000"/>
      <name val="游ゴシック"/>
      <family val="3"/>
      <charset val="128"/>
      <scheme val="minor"/>
    </font>
    <font>
      <sz val="11"/>
      <color theme="1"/>
      <name val="ＭＳ Ｐゴシック"/>
      <family val="3"/>
      <charset val="128"/>
    </font>
    <font>
      <b/>
      <sz val="11"/>
      <color theme="1"/>
      <name val="游ゴシック"/>
      <family val="3"/>
      <charset val="128"/>
      <scheme val="minor"/>
    </font>
    <font>
      <sz val="11"/>
      <name val="游ゴシック"/>
      <family val="3"/>
      <charset val="128"/>
      <scheme val="minor"/>
    </font>
    <font>
      <sz val="8"/>
      <color theme="1"/>
      <name val="游ゴシック"/>
      <family val="3"/>
      <charset val="128"/>
      <scheme val="minor"/>
    </font>
    <font>
      <sz val="8"/>
      <color rgb="FF000000"/>
      <name val="游ゴシック"/>
      <family val="3"/>
      <charset val="128"/>
    </font>
    <font>
      <sz val="14"/>
      <color rgb="FFC00000"/>
      <name val="游ゴシック"/>
      <family val="2"/>
      <scheme val="minor"/>
    </font>
    <font>
      <sz val="14"/>
      <color rgb="FFC00000"/>
      <name val="游ゴシック"/>
      <family val="3"/>
      <charset val="128"/>
      <scheme val="minor"/>
    </font>
    <font>
      <sz val="14"/>
      <color theme="1"/>
      <name val="游ゴシック"/>
      <family val="2"/>
      <scheme val="minor"/>
    </font>
    <font>
      <sz val="14"/>
      <color theme="1"/>
      <name val="游ゴシック"/>
      <family val="3"/>
      <charset val="128"/>
      <scheme val="minor"/>
    </font>
    <font>
      <sz val="8"/>
      <color theme="1"/>
      <name val="游ゴシック"/>
      <family val="2"/>
      <scheme val="minor"/>
    </font>
    <font>
      <sz val="12"/>
      <color theme="1"/>
      <name val="游ゴシック"/>
      <family val="3"/>
      <charset val="128"/>
      <scheme val="minor"/>
    </font>
    <font>
      <sz val="22"/>
      <color theme="1"/>
      <name val="游ゴシック"/>
      <family val="3"/>
      <charset val="128"/>
      <scheme val="minor"/>
    </font>
    <font>
      <sz val="12"/>
      <color theme="1"/>
      <name val="ＭＳ ゴシック"/>
      <family val="3"/>
      <charset val="128"/>
    </font>
    <font>
      <sz val="9"/>
      <color theme="1"/>
      <name val="游ゴシック"/>
      <family val="3"/>
      <charset val="128"/>
      <scheme val="minor"/>
    </font>
    <font>
      <sz val="12"/>
      <color theme="1"/>
      <name val="游ゴシック"/>
      <family val="2"/>
      <scheme val="minor"/>
    </font>
    <font>
      <b/>
      <sz val="11"/>
      <color theme="0"/>
      <name val="游ゴシック"/>
      <family val="3"/>
      <charset val="128"/>
      <scheme val="minor"/>
    </font>
    <font>
      <sz val="11"/>
      <color theme="0"/>
      <name val="游ゴシック"/>
      <family val="3"/>
      <charset val="128"/>
      <scheme val="minor"/>
    </font>
    <font>
      <sz val="12"/>
      <name val="ＭＳ 明朝"/>
      <family val="1"/>
      <charset val="128"/>
    </font>
    <font>
      <sz val="10.5"/>
      <name val="ＭＳ 明朝"/>
      <family val="1"/>
      <charset val="128"/>
    </font>
    <font>
      <sz val="11"/>
      <name val="ＭＳ 明朝"/>
      <family val="1"/>
      <charset val="128"/>
    </font>
    <font>
      <sz val="12"/>
      <color theme="1"/>
      <name val="ＭＳ 明朝"/>
      <family val="1"/>
      <charset val="128"/>
    </font>
    <font>
      <vertAlign val="superscript"/>
      <sz val="10"/>
      <color theme="1"/>
      <name val="游ゴシック"/>
      <family val="3"/>
      <charset val="128"/>
      <scheme val="minor"/>
    </font>
    <font>
      <vertAlign val="superscript"/>
      <sz val="11"/>
      <color theme="1"/>
      <name val="游ゴシック"/>
      <family val="3"/>
      <charset val="128"/>
      <scheme val="minor"/>
    </font>
    <font>
      <sz val="10"/>
      <color theme="1"/>
      <name val="ＭＳ ゴシック"/>
      <family val="3"/>
      <charset val="128"/>
    </font>
    <font>
      <sz val="9"/>
      <color theme="1"/>
      <name val="ＭＳ ゴシック"/>
      <family val="3"/>
      <charset val="128"/>
    </font>
    <font>
      <sz val="9"/>
      <color theme="1"/>
      <name val="ＭＳ 明朝"/>
      <family val="1"/>
      <charset val="128"/>
    </font>
    <font>
      <sz val="12"/>
      <color rgb="FFFF0000"/>
      <name val="ＭＳ 明朝"/>
      <family val="1"/>
      <charset val="128"/>
    </font>
    <font>
      <sz val="12"/>
      <color theme="1"/>
      <name val="Wingdings"/>
      <family val="1"/>
      <charset val="2"/>
    </font>
    <font>
      <sz val="12"/>
      <color theme="1"/>
      <name val="Calibri"/>
      <family val="1"/>
    </font>
    <font>
      <sz val="12"/>
      <color theme="1"/>
      <name val="ＭＳ 明朝"/>
      <family val="1"/>
      <charset val="2"/>
    </font>
    <font>
      <sz val="11"/>
      <name val="Century"/>
      <family val="1"/>
    </font>
    <font>
      <sz val="10"/>
      <color theme="1"/>
      <name val="ＭＳ 明朝"/>
      <family val="1"/>
      <charset val="128"/>
    </font>
    <font>
      <sz val="9"/>
      <name val="ＭＳ 明朝"/>
      <family val="1"/>
      <charset val="128"/>
    </font>
    <font>
      <sz val="22"/>
      <color theme="0"/>
      <name val="游ゴシック"/>
      <family val="3"/>
      <charset val="128"/>
      <scheme val="minor"/>
    </font>
    <font>
      <b/>
      <sz val="11"/>
      <color rgb="FFFF0000"/>
      <name val="游ゴシック"/>
      <family val="3"/>
      <charset val="128"/>
      <scheme val="minor"/>
    </font>
    <font>
      <b/>
      <sz val="10"/>
      <color theme="1"/>
      <name val="游ゴシック"/>
      <family val="3"/>
      <charset val="128"/>
      <scheme val="minor"/>
    </font>
    <font>
      <b/>
      <sz val="10"/>
      <color rgb="FFFF0000"/>
      <name val="游ゴシック"/>
      <family val="3"/>
      <charset val="128"/>
      <scheme val="minor"/>
    </font>
    <font>
      <u/>
      <sz val="11"/>
      <color rgb="FFFF0000"/>
      <name val="游ゴシック"/>
      <family val="3"/>
      <charset val="128"/>
      <scheme val="minor"/>
    </font>
    <font>
      <u/>
      <sz val="11"/>
      <color theme="1"/>
      <name val="游ゴシック"/>
      <family val="3"/>
      <charset val="128"/>
      <scheme val="minor"/>
    </font>
    <font>
      <b/>
      <u/>
      <sz val="11"/>
      <color theme="1"/>
      <name val="游ゴシック"/>
      <family val="3"/>
      <charset val="128"/>
      <scheme val="minor"/>
    </font>
    <font>
      <b/>
      <sz val="22"/>
      <color rgb="FFFF0000"/>
      <name val="游ゴシック"/>
      <family val="3"/>
      <charset val="128"/>
      <scheme val="minor"/>
    </font>
    <font>
      <sz val="11"/>
      <color theme="1"/>
      <name val="ＭＳ 明朝"/>
      <family val="1"/>
      <charset val="128"/>
    </font>
    <font>
      <sz val="10.5"/>
      <color theme="1"/>
      <name val="ＭＳ 明朝"/>
      <family val="1"/>
      <charset val="128"/>
    </font>
    <font>
      <sz val="10.5"/>
      <color rgb="FFFF0000"/>
      <name val="ＭＳ 明朝"/>
      <family val="1"/>
      <charset val="128"/>
    </font>
    <font>
      <sz val="10"/>
      <color rgb="FFFF0000"/>
      <name val="游ゴシック"/>
      <family val="3"/>
      <charset val="128"/>
      <scheme val="minor"/>
    </font>
  </fonts>
  <fills count="13">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CCFFFF"/>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theme="0"/>
        <bgColor indexed="64"/>
      </patternFill>
    </fill>
    <fill>
      <patternFill patternType="solid">
        <fgColor rgb="FFFFFF00"/>
        <bgColor indexed="64"/>
      </patternFill>
    </fill>
    <fill>
      <patternFill patternType="solid">
        <fgColor rgb="FFE7FFFF"/>
        <bgColor indexed="64"/>
      </patternFill>
    </fill>
    <fill>
      <patternFill patternType="solid">
        <fgColor rgb="FFFFFFCD"/>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medium">
        <color indexed="64"/>
      </left>
      <right/>
      <top/>
      <bottom/>
      <diagonal/>
    </border>
    <border>
      <left style="medium">
        <color indexed="64"/>
      </left>
      <right style="thin">
        <color indexed="64"/>
      </right>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double">
        <color indexed="64"/>
      </right>
      <top/>
      <bottom style="medium">
        <color indexed="64"/>
      </bottom>
      <diagonal/>
    </border>
    <border>
      <left style="thin">
        <color indexed="64"/>
      </left>
      <right style="double">
        <color indexed="64"/>
      </right>
      <top/>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double">
        <color indexed="64"/>
      </right>
      <top style="medium">
        <color indexed="64"/>
      </top>
      <bottom/>
      <diagonal/>
    </border>
    <border>
      <left/>
      <right/>
      <top style="medium">
        <color indexed="64"/>
      </top>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diagonalUp="1">
      <left style="medium">
        <color indexed="64"/>
      </left>
      <right style="thin">
        <color indexed="64"/>
      </right>
      <top/>
      <bottom style="medium">
        <color indexed="64"/>
      </bottom>
      <diagonal style="thin">
        <color indexed="64"/>
      </diagonal>
    </border>
    <border diagonalUp="1">
      <left/>
      <right style="thin">
        <color indexed="64"/>
      </right>
      <top/>
      <bottom style="medium">
        <color indexed="64"/>
      </bottom>
      <diagonal style="thin">
        <color indexed="64"/>
      </diagonal>
    </border>
    <border diagonalDown="1">
      <left style="thin">
        <color indexed="64"/>
      </left>
      <right style="thin">
        <color indexed="64"/>
      </right>
      <top/>
      <bottom style="medium">
        <color indexed="64"/>
      </bottom>
      <diagonal style="thin">
        <color indexed="64"/>
      </diagonal>
    </border>
    <border diagonalDown="1">
      <left style="thin">
        <color indexed="64"/>
      </left>
      <right style="thin">
        <color indexed="64"/>
      </right>
      <top/>
      <bottom/>
      <diagonal style="thin">
        <color indexed="64"/>
      </diagonal>
    </border>
    <border diagonalDown="1">
      <left style="thin">
        <color indexed="64"/>
      </left>
      <right style="thin">
        <color indexed="64"/>
      </right>
      <top style="medium">
        <color indexed="64"/>
      </top>
      <bottom/>
      <diagonal style="thin">
        <color indexed="64"/>
      </diagonal>
    </border>
    <border>
      <left style="medium">
        <color indexed="64"/>
      </left>
      <right/>
      <top/>
      <bottom style="medium">
        <color indexed="64"/>
      </bottom>
      <diagonal/>
    </border>
    <border>
      <left style="thin">
        <color indexed="64"/>
      </left>
      <right style="thin">
        <color indexed="64"/>
      </right>
      <top style="double">
        <color indexed="64"/>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uble">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bottom style="thin">
        <color theme="0"/>
      </bottom>
      <diagonal/>
    </border>
  </borders>
  <cellStyleXfs count="5">
    <xf numFmtId="0" fontId="0" fillId="0" borderId="0"/>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38" fontId="10" fillId="0" borderId="0" applyFont="0" applyFill="0" applyBorder="0" applyAlignment="0" applyProtection="0">
      <alignment vertical="center"/>
    </xf>
    <xf numFmtId="9" fontId="3" fillId="0" borderId="0" applyFont="0" applyFill="0" applyBorder="0" applyAlignment="0" applyProtection="0">
      <alignment vertical="center"/>
    </xf>
  </cellStyleXfs>
  <cellXfs count="412">
    <xf numFmtId="0" fontId="0" fillId="0" borderId="0" xfId="0"/>
    <xf numFmtId="0" fontId="5" fillId="0" borderId="0" xfId="0" applyFont="1" applyAlignment="1" applyProtection="1">
      <alignment horizontal="center" vertical="center" shrinkToFit="1"/>
      <protection locked="0"/>
    </xf>
    <xf numFmtId="0" fontId="23" fillId="0" borderId="0" xfId="0" applyFont="1" applyAlignment="1" applyProtection="1">
      <alignment horizontal="center" vertical="center" shrinkToFit="1"/>
      <protection locked="0"/>
    </xf>
    <xf numFmtId="0" fontId="2" fillId="0" borderId="0" xfId="0" applyFont="1" applyAlignment="1" applyProtection="1">
      <alignment horizontal="center" vertical="center" shrinkToFit="1"/>
      <protection locked="0"/>
    </xf>
    <xf numFmtId="0" fontId="0" fillId="0" borderId="0" xfId="0" applyAlignment="1" applyProtection="1">
      <alignment horizontal="center" vertical="center" shrinkToFit="1"/>
      <protection locked="0"/>
    </xf>
    <xf numFmtId="0" fontId="0" fillId="0" borderId="0" xfId="0" applyAlignment="1" applyProtection="1">
      <alignment horizontal="center" shrinkToFit="1"/>
      <protection locked="0"/>
    </xf>
    <xf numFmtId="0" fontId="0" fillId="0" borderId="0" xfId="0" applyAlignment="1" applyProtection="1">
      <alignment horizontal="center" wrapText="1" shrinkToFit="1"/>
      <protection locked="0"/>
    </xf>
    <xf numFmtId="186" fontId="5" fillId="0" borderId="0" xfId="0" applyNumberFormat="1" applyFont="1" applyAlignment="1" applyProtection="1">
      <alignment horizontal="center" vertical="center" shrinkToFit="1"/>
      <protection locked="0"/>
    </xf>
    <xf numFmtId="0" fontId="13" fillId="0" borderId="27" xfId="0" applyFont="1" applyBorder="1" applyAlignment="1" applyProtection="1">
      <alignment horizontal="center" vertical="center" shrinkToFit="1"/>
      <protection locked="0"/>
    </xf>
    <xf numFmtId="0" fontId="10" fillId="0" borderId="32" xfId="0" applyFont="1" applyBorder="1" applyAlignment="1" applyProtection="1">
      <alignment horizontal="center" vertical="center" shrinkToFit="1"/>
      <protection locked="0"/>
    </xf>
    <xf numFmtId="0" fontId="10" fillId="0" borderId="28" xfId="0" applyFont="1" applyBorder="1" applyAlignment="1" applyProtection="1">
      <alignment horizontal="center" vertical="center" shrinkToFit="1"/>
      <protection locked="0"/>
    </xf>
    <xf numFmtId="9" fontId="10" fillId="0" borderId="0" xfId="0" applyNumberFormat="1" applyFont="1" applyAlignment="1" applyProtection="1">
      <alignment horizontal="center" vertical="center" shrinkToFit="1"/>
      <protection locked="0"/>
    </xf>
    <xf numFmtId="0" fontId="10" fillId="0" borderId="0" xfId="0" applyFont="1" applyAlignment="1" applyProtection="1">
      <alignment horizontal="center" vertical="center" shrinkToFit="1"/>
      <protection locked="0"/>
    </xf>
    <xf numFmtId="49" fontId="14" fillId="0" borderId="13" xfId="0" applyNumberFormat="1" applyFont="1" applyBorder="1" applyAlignment="1" applyProtection="1">
      <alignment horizontal="center" vertical="center" shrinkToFit="1"/>
      <protection locked="0"/>
    </xf>
    <xf numFmtId="0" fontId="21" fillId="6" borderId="27" xfId="0" applyFont="1" applyFill="1" applyBorder="1" applyAlignment="1" applyProtection="1">
      <alignment horizontal="center" vertical="center" shrinkToFit="1"/>
      <protection locked="0"/>
    </xf>
    <xf numFmtId="9" fontId="0" fillId="6" borderId="32" xfId="2" applyFont="1" applyFill="1" applyBorder="1" applyAlignment="1" applyProtection="1">
      <alignment horizontal="center" vertical="center" shrinkToFit="1"/>
      <protection locked="0"/>
    </xf>
    <xf numFmtId="181" fontId="0" fillId="6" borderId="32" xfId="0" applyNumberFormat="1" applyFill="1" applyBorder="1" applyAlignment="1" applyProtection="1">
      <alignment horizontal="center" vertical="center" shrinkToFit="1"/>
      <protection locked="0"/>
    </xf>
    <xf numFmtId="181" fontId="0" fillId="9" borderId="13" xfId="0" applyNumberFormat="1" applyFill="1" applyBorder="1" applyAlignment="1" applyProtection="1">
      <alignment horizontal="center" vertical="center" shrinkToFit="1"/>
      <protection locked="0"/>
    </xf>
    <xf numFmtId="0" fontId="5" fillId="6" borderId="0" xfId="0" applyFont="1" applyFill="1" applyAlignment="1" applyProtection="1">
      <alignment horizontal="center" vertical="center" shrinkToFit="1"/>
      <protection locked="0"/>
    </xf>
    <xf numFmtId="0" fontId="22" fillId="0" borderId="0" xfId="0" applyFont="1" applyAlignment="1" applyProtection="1">
      <alignment horizontal="center" vertical="center" shrinkToFit="1"/>
      <protection locked="0"/>
    </xf>
    <xf numFmtId="9" fontId="10" fillId="0" borderId="14" xfId="0" applyNumberFormat="1" applyFont="1" applyBorder="1" applyAlignment="1" applyProtection="1">
      <alignment horizontal="center" vertical="center" shrinkToFit="1"/>
      <protection locked="0"/>
    </xf>
    <xf numFmtId="0" fontId="15" fillId="0" borderId="16" xfId="0" applyFont="1" applyBorder="1" applyAlignment="1" applyProtection="1">
      <alignment horizontal="center" vertical="center" shrinkToFit="1"/>
      <protection locked="0"/>
    </xf>
    <xf numFmtId="0" fontId="0" fillId="9" borderId="47" xfId="0" applyFill="1" applyBorder="1" applyAlignment="1" applyProtection="1">
      <alignment horizontal="center" vertical="center" shrinkToFit="1"/>
      <protection locked="0"/>
    </xf>
    <xf numFmtId="0" fontId="15" fillId="6" borderId="14" xfId="0" applyFont="1" applyFill="1" applyBorder="1" applyAlignment="1" applyProtection="1">
      <alignment horizontal="center" vertical="center" shrinkToFit="1"/>
      <protection locked="0"/>
    </xf>
    <xf numFmtId="9" fontId="0" fillId="6" borderId="1" xfId="2" applyFont="1" applyFill="1" applyBorder="1" applyAlignment="1" applyProtection="1">
      <alignment horizontal="center" vertical="center" shrinkToFit="1"/>
      <protection locked="0"/>
    </xf>
    <xf numFmtId="181" fontId="0" fillId="6" borderId="1" xfId="0" applyNumberFormat="1" applyFill="1" applyBorder="1" applyAlignment="1" applyProtection="1">
      <alignment horizontal="center" vertical="center" shrinkToFit="1"/>
      <protection locked="0"/>
    </xf>
    <xf numFmtId="181" fontId="0" fillId="6" borderId="25" xfId="0" applyNumberFormat="1" applyFill="1" applyBorder="1" applyAlignment="1" applyProtection="1">
      <alignment horizontal="center" vertical="center" shrinkToFit="1"/>
      <protection locked="0"/>
    </xf>
    <xf numFmtId="0" fontId="15" fillId="0" borderId="15" xfId="0" applyFont="1" applyBorder="1" applyAlignment="1" applyProtection="1">
      <alignment horizontal="center" vertical="center" shrinkToFit="1"/>
      <protection locked="0"/>
    </xf>
    <xf numFmtId="9" fontId="0" fillId="9" borderId="25" xfId="2" applyFont="1" applyFill="1" applyBorder="1" applyAlignment="1" applyProtection="1">
      <alignment horizontal="center" vertical="center" shrinkToFit="1"/>
      <protection locked="0"/>
    </xf>
    <xf numFmtId="182" fontId="0" fillId="6" borderId="1" xfId="0" applyNumberFormat="1" applyFill="1" applyBorder="1" applyAlignment="1" applyProtection="1">
      <alignment horizontal="center" vertical="center" shrinkToFit="1"/>
      <protection locked="0"/>
    </xf>
    <xf numFmtId="182" fontId="0" fillId="9" borderId="25" xfId="0" applyNumberFormat="1" applyFill="1" applyBorder="1" applyAlignment="1" applyProtection="1">
      <alignment horizontal="center" vertical="center" shrinkToFit="1"/>
      <protection locked="0"/>
    </xf>
    <xf numFmtId="0" fontId="15" fillId="0" borderId="29" xfId="0" applyFont="1" applyBorder="1" applyAlignment="1" applyProtection="1">
      <alignment vertical="center" shrinkToFit="1"/>
      <protection locked="0"/>
    </xf>
    <xf numFmtId="0" fontId="0" fillId="9" borderId="26" xfId="0" applyFill="1" applyBorder="1" applyAlignment="1" applyProtection="1">
      <alignment horizontal="center" vertical="center" shrinkToFit="1"/>
      <protection locked="0"/>
    </xf>
    <xf numFmtId="0" fontId="15" fillId="6" borderId="29" xfId="0" applyFont="1" applyFill="1" applyBorder="1" applyAlignment="1" applyProtection="1">
      <alignment horizontal="center" vertical="center" shrinkToFit="1"/>
      <protection locked="0"/>
    </xf>
    <xf numFmtId="9" fontId="0" fillId="6" borderId="33" xfId="2" applyFont="1" applyFill="1" applyBorder="1" applyAlignment="1" applyProtection="1">
      <alignment horizontal="center" vertical="center" shrinkToFit="1"/>
      <protection locked="0"/>
    </xf>
    <xf numFmtId="183" fontId="0" fillId="6" borderId="33" xfId="0" applyNumberFormat="1" applyFill="1" applyBorder="1" applyAlignment="1" applyProtection="1">
      <alignment horizontal="center" vertical="center" shrinkToFit="1"/>
      <protection locked="0"/>
    </xf>
    <xf numFmtId="183" fontId="0" fillId="9" borderId="46" xfId="0" applyNumberFormat="1" applyFill="1" applyBorder="1" applyAlignment="1" applyProtection="1">
      <alignment horizontal="center" vertical="center" shrinkToFit="1"/>
      <protection locked="0"/>
    </xf>
    <xf numFmtId="9" fontId="10" fillId="0" borderId="29" xfId="0" applyNumberFormat="1" applyFont="1" applyBorder="1" applyAlignment="1" applyProtection="1">
      <alignment horizontal="center" vertical="center" shrinkToFit="1"/>
      <protection locked="0"/>
    </xf>
    <xf numFmtId="0" fontId="15" fillId="0" borderId="0" xfId="0" applyFont="1" applyAlignment="1" applyProtection="1">
      <alignment vertical="center" shrinkToFit="1"/>
      <protection locked="0"/>
    </xf>
    <xf numFmtId="0" fontId="0" fillId="0" borderId="0" xfId="0" applyAlignment="1" applyProtection="1">
      <alignment vertical="center" shrinkToFit="1"/>
      <protection locked="0"/>
    </xf>
    <xf numFmtId="0" fontId="15" fillId="0" borderId="0" xfId="0" applyFont="1" applyAlignment="1" applyProtection="1">
      <alignment horizontal="center" vertical="center" shrinkToFit="1"/>
      <protection locked="0"/>
    </xf>
    <xf numFmtId="183" fontId="0" fillId="0" borderId="0" xfId="0" applyNumberFormat="1" applyAlignment="1" applyProtection="1">
      <alignment horizontal="center" vertical="center" shrinkToFit="1"/>
      <protection locked="0"/>
    </xf>
    <xf numFmtId="0" fontId="0" fillId="0" borderId="0" xfId="0" applyProtection="1">
      <protection locked="0"/>
    </xf>
    <xf numFmtId="38" fontId="10" fillId="0" borderId="4" xfId="1" applyFont="1" applyFill="1" applyBorder="1" applyAlignment="1" applyProtection="1">
      <alignment horizontal="center" vertical="center" shrinkToFit="1"/>
      <protection locked="0"/>
    </xf>
    <xf numFmtId="38" fontId="10" fillId="0" borderId="35" xfId="1" applyFont="1" applyFill="1" applyBorder="1" applyAlignment="1" applyProtection="1">
      <alignment horizontal="center" vertical="center" shrinkToFit="1"/>
      <protection locked="0"/>
    </xf>
    <xf numFmtId="0" fontId="10" fillId="0" borderId="24" xfId="0" applyFont="1" applyBorder="1" applyAlignment="1" applyProtection="1">
      <alignment horizontal="center" vertical="center" shrinkToFit="1"/>
      <protection locked="0"/>
    </xf>
    <xf numFmtId="38" fontId="10" fillId="0" borderId="4" xfId="1" applyFont="1" applyBorder="1" applyAlignment="1" applyProtection="1">
      <alignment horizontal="center" vertical="center" shrinkToFit="1"/>
      <protection locked="0"/>
    </xf>
    <xf numFmtId="38" fontId="10" fillId="0" borderId="35" xfId="1" applyFont="1" applyBorder="1" applyAlignment="1" applyProtection="1">
      <alignment horizontal="center" vertical="center" shrinkToFit="1"/>
      <protection locked="0"/>
    </xf>
    <xf numFmtId="0" fontId="10" fillId="0" borderId="35" xfId="0" applyFont="1" applyBorder="1" applyAlignment="1" applyProtection="1">
      <alignment vertical="center" shrinkToFit="1"/>
      <protection locked="0"/>
    </xf>
    <xf numFmtId="0" fontId="26" fillId="0" borderId="0" xfId="0" applyFont="1" applyAlignment="1" applyProtection="1">
      <alignment horizontal="left" vertical="center"/>
      <protection locked="0"/>
    </xf>
    <xf numFmtId="186" fontId="0" fillId="0" borderId="0" xfId="0" applyNumberFormat="1" applyAlignment="1" applyProtection="1">
      <alignment horizontal="center" vertical="center" shrinkToFit="1"/>
      <protection locked="0"/>
    </xf>
    <xf numFmtId="38" fontId="10" fillId="0" borderId="0" xfId="1" applyFont="1" applyFill="1" applyBorder="1" applyAlignment="1" applyProtection="1">
      <alignment horizontal="center" vertical="center" shrinkToFit="1"/>
      <protection locked="0"/>
    </xf>
    <xf numFmtId="40" fontId="10" fillId="0" borderId="0" xfId="1" applyNumberFormat="1" applyFont="1" applyFill="1" applyBorder="1" applyAlignment="1" applyProtection="1">
      <alignment horizontal="center" vertical="center" shrinkToFit="1"/>
      <protection locked="0"/>
    </xf>
    <xf numFmtId="0" fontId="22" fillId="0" borderId="0" xfId="0" applyFont="1" applyAlignment="1" applyProtection="1">
      <alignment horizontal="left" vertical="center"/>
      <protection locked="0"/>
    </xf>
    <xf numFmtId="186" fontId="10" fillId="0" borderId="0" xfId="0" applyNumberFormat="1" applyFont="1" applyAlignment="1" applyProtection="1">
      <alignment horizontal="center" vertical="center" shrinkToFit="1"/>
      <protection locked="0"/>
    </xf>
    <xf numFmtId="177" fontId="10" fillId="0" borderId="0" xfId="1" applyNumberFormat="1" applyFont="1" applyFill="1" applyBorder="1" applyAlignment="1" applyProtection="1">
      <alignment vertical="center"/>
      <protection locked="0"/>
    </xf>
    <xf numFmtId="0" fontId="0" fillId="0" borderId="0" xfId="0" applyAlignment="1" applyProtection="1">
      <alignment vertical="center"/>
      <protection locked="0"/>
    </xf>
    <xf numFmtId="0" fontId="0" fillId="3" borderId="18" xfId="0" applyFill="1" applyBorder="1" applyAlignment="1" applyProtection="1">
      <alignment horizontal="center" vertical="center" shrinkToFit="1"/>
      <protection locked="0"/>
    </xf>
    <xf numFmtId="0" fontId="0" fillId="3" borderId="7" xfId="0" applyFill="1" applyBorder="1" applyAlignment="1" applyProtection="1">
      <alignment horizontal="center" vertical="center" shrinkToFit="1"/>
      <protection locked="0"/>
    </xf>
    <xf numFmtId="0" fontId="0" fillId="4" borderId="8" xfId="0" applyFill="1" applyBorder="1" applyAlignment="1" applyProtection="1">
      <alignment horizontal="center" vertical="center" shrinkToFit="1"/>
      <protection locked="0"/>
    </xf>
    <xf numFmtId="0" fontId="0" fillId="4" borderId="18" xfId="0" applyFill="1" applyBorder="1" applyAlignment="1" applyProtection="1">
      <alignment horizontal="center" vertical="center" shrinkToFit="1"/>
      <protection locked="0"/>
    </xf>
    <xf numFmtId="0" fontId="0" fillId="4" borderId="7" xfId="0" applyFill="1" applyBorder="1" applyAlignment="1" applyProtection="1">
      <alignment horizontal="center" vertical="center" shrinkToFit="1"/>
      <protection locked="0"/>
    </xf>
    <xf numFmtId="0" fontId="0" fillId="2" borderId="8" xfId="0" applyFill="1" applyBorder="1" applyAlignment="1" applyProtection="1">
      <alignment horizontal="center" vertical="center" shrinkToFit="1"/>
      <protection locked="0"/>
    </xf>
    <xf numFmtId="0" fontId="19" fillId="2" borderId="18" xfId="0" applyFont="1" applyFill="1" applyBorder="1" applyAlignment="1" applyProtection="1">
      <alignment horizontal="left" vertical="center"/>
      <protection locked="0"/>
    </xf>
    <xf numFmtId="0" fontId="7" fillId="0" borderId="0" xfId="0" applyFont="1" applyAlignment="1" applyProtection="1">
      <alignment horizontal="center" vertical="center" shrinkToFit="1"/>
      <protection locked="0"/>
    </xf>
    <xf numFmtId="0" fontId="0" fillId="8" borderId="0" xfId="0" applyFill="1" applyAlignment="1" applyProtection="1">
      <alignment horizontal="center" vertical="center" shrinkToFit="1"/>
      <protection locked="0"/>
    </xf>
    <xf numFmtId="0" fontId="7" fillId="8" borderId="8" xfId="0" applyFont="1" applyFill="1" applyBorder="1" applyAlignment="1" applyProtection="1">
      <alignment horizontal="center" vertical="center" shrinkToFit="1"/>
      <protection locked="0"/>
    </xf>
    <xf numFmtId="0" fontId="7" fillId="0" borderId="0" xfId="0" applyFont="1" applyAlignment="1" applyProtection="1">
      <alignment vertical="center" shrinkToFit="1"/>
      <protection locked="0"/>
    </xf>
    <xf numFmtId="186" fontId="0" fillId="0" borderId="0" xfId="0" applyNumberFormat="1" applyAlignment="1" applyProtection="1">
      <alignment horizontal="center" vertical="center"/>
      <protection locked="0"/>
    </xf>
    <xf numFmtId="0" fontId="0" fillId="3" borderId="0" xfId="0" applyFill="1" applyAlignment="1" applyProtection="1">
      <alignment horizontal="center" vertical="center" shrinkToFit="1"/>
      <protection locked="0"/>
    </xf>
    <xf numFmtId="0" fontId="0" fillId="3" borderId="20" xfId="0" applyFill="1" applyBorder="1" applyAlignment="1" applyProtection="1">
      <alignment horizontal="center" vertical="center" shrinkToFit="1"/>
      <protection locked="0"/>
    </xf>
    <xf numFmtId="0" fontId="0" fillId="4" borderId="19" xfId="0" applyFill="1" applyBorder="1" applyAlignment="1" applyProtection="1">
      <alignment horizontal="center" vertical="center" shrinkToFit="1"/>
      <protection locked="0"/>
    </xf>
    <xf numFmtId="0" fontId="0" fillId="4" borderId="0" xfId="0" applyFill="1" applyAlignment="1" applyProtection="1">
      <alignment horizontal="center" vertical="center" shrinkToFit="1"/>
      <protection locked="0"/>
    </xf>
    <xf numFmtId="0" fontId="0" fillId="4" borderId="20" xfId="0" applyFill="1" applyBorder="1" applyAlignment="1" applyProtection="1">
      <alignment horizontal="center" vertical="center" shrinkToFit="1"/>
      <protection locked="0"/>
    </xf>
    <xf numFmtId="0" fontId="0" fillId="2" borderId="19" xfId="0" applyFill="1" applyBorder="1" applyAlignment="1" applyProtection="1">
      <alignment horizontal="center" vertical="center" shrinkToFit="1"/>
      <protection locked="0"/>
    </xf>
    <xf numFmtId="0" fontId="0" fillId="2" borderId="0" xfId="0" applyFill="1" applyAlignment="1" applyProtection="1">
      <alignment horizontal="center" vertical="center" shrinkToFit="1"/>
      <protection locked="0"/>
    </xf>
    <xf numFmtId="0" fontId="0" fillId="0" borderId="20" xfId="0" applyBorder="1" applyAlignment="1" applyProtection="1">
      <alignment horizontal="center" vertical="center" shrinkToFit="1"/>
      <protection locked="0"/>
    </xf>
    <xf numFmtId="0" fontId="7" fillId="8" borderId="19" xfId="0" applyFont="1" applyFill="1" applyBorder="1" applyAlignment="1" applyProtection="1">
      <alignment horizontal="center" vertical="center" shrinkToFit="1"/>
      <protection locked="0"/>
    </xf>
    <xf numFmtId="38" fontId="0" fillId="3" borderId="0" xfId="1" applyFont="1" applyFill="1" applyBorder="1" applyAlignment="1" applyProtection="1">
      <alignment horizontal="right" vertical="center" shrinkToFit="1"/>
      <protection locked="0"/>
    </xf>
    <xf numFmtId="38" fontId="0" fillId="3" borderId="20" xfId="1" applyFont="1" applyFill="1" applyBorder="1" applyAlignment="1" applyProtection="1">
      <alignment horizontal="right" vertical="center" shrinkToFit="1"/>
      <protection locked="0"/>
    </xf>
    <xf numFmtId="9" fontId="0" fillId="4" borderId="19" xfId="2" applyFont="1" applyFill="1" applyBorder="1" applyAlignment="1" applyProtection="1">
      <alignment horizontal="center" vertical="center" shrinkToFit="1"/>
      <protection locked="0"/>
    </xf>
    <xf numFmtId="38" fontId="0" fillId="4" borderId="0" xfId="1" applyFont="1" applyFill="1" applyBorder="1" applyAlignment="1" applyProtection="1">
      <alignment horizontal="right" vertical="center" shrinkToFit="1"/>
      <protection locked="0"/>
    </xf>
    <xf numFmtId="38" fontId="0" fillId="4" borderId="20" xfId="1" applyFont="1" applyFill="1" applyBorder="1" applyAlignment="1" applyProtection="1">
      <alignment horizontal="right" vertical="center" shrinkToFit="1"/>
      <protection locked="0"/>
    </xf>
    <xf numFmtId="38" fontId="0" fillId="2" borderId="9" xfId="1" applyFont="1" applyFill="1" applyBorder="1" applyAlignment="1" applyProtection="1">
      <alignment horizontal="center" vertical="center" shrinkToFit="1"/>
      <protection locked="0"/>
    </xf>
    <xf numFmtId="38" fontId="0" fillId="2" borderId="6" xfId="1" applyFont="1" applyFill="1" applyBorder="1" applyAlignment="1" applyProtection="1">
      <alignment horizontal="center" vertical="center" shrinkToFit="1"/>
      <protection locked="0"/>
    </xf>
    <xf numFmtId="9" fontId="10" fillId="0" borderId="0" xfId="2" applyFont="1" applyAlignment="1" applyProtection="1">
      <alignment horizontal="right" vertical="center" shrinkToFit="1"/>
      <protection locked="0"/>
    </xf>
    <xf numFmtId="0" fontId="7" fillId="8" borderId="0" xfId="0" applyFont="1" applyFill="1" applyAlignment="1" applyProtection="1">
      <alignment horizontal="center" vertical="center" shrinkToFit="1"/>
      <protection locked="0"/>
    </xf>
    <xf numFmtId="9" fontId="8" fillId="0" borderId="0" xfId="2" applyFont="1" applyAlignment="1" applyProtection="1">
      <alignment horizontal="right" vertical="center" shrinkToFit="1"/>
      <protection locked="0"/>
    </xf>
    <xf numFmtId="0" fontId="7" fillId="8" borderId="20" xfId="0" applyFont="1" applyFill="1" applyBorder="1" applyAlignment="1" applyProtection="1">
      <alignment horizontal="center" vertical="center" shrinkToFit="1"/>
      <protection locked="0"/>
    </xf>
    <xf numFmtId="38" fontId="0" fillId="0" borderId="0" xfId="0" applyNumberFormat="1" applyAlignment="1" applyProtection="1">
      <alignment horizontal="center" vertical="center" shrinkToFit="1"/>
      <protection locked="0"/>
    </xf>
    <xf numFmtId="9" fontId="8" fillId="8" borderId="19" xfId="2" applyFont="1" applyFill="1" applyBorder="1" applyAlignment="1" applyProtection="1">
      <alignment horizontal="right" vertical="center" shrinkToFit="1"/>
      <protection locked="0"/>
    </xf>
    <xf numFmtId="0" fontId="12" fillId="0" borderId="0" xfId="0" applyFont="1" applyAlignment="1" applyProtection="1">
      <alignment vertical="center"/>
      <protection locked="0"/>
    </xf>
    <xf numFmtId="0" fontId="0" fillId="5" borderId="8" xfId="0" applyFill="1" applyBorder="1" applyAlignment="1" applyProtection="1">
      <alignment horizontal="center" vertical="center" shrinkToFit="1"/>
      <protection locked="0"/>
    </xf>
    <xf numFmtId="0" fontId="19" fillId="5" borderId="18" xfId="0" applyFont="1" applyFill="1" applyBorder="1" applyAlignment="1" applyProtection="1">
      <alignment horizontal="left" vertical="center"/>
      <protection locked="0"/>
    </xf>
    <xf numFmtId="0" fontId="0" fillId="5" borderId="19" xfId="0" applyFill="1" applyBorder="1" applyAlignment="1" applyProtection="1">
      <alignment horizontal="center" vertical="center" shrinkToFit="1"/>
      <protection locked="0"/>
    </xf>
    <xf numFmtId="0" fontId="0" fillId="5" borderId="0" xfId="0" applyFill="1" applyAlignment="1" applyProtection="1">
      <alignment horizontal="center" vertical="center" shrinkToFit="1"/>
      <protection locked="0"/>
    </xf>
    <xf numFmtId="0" fontId="13" fillId="0" borderId="0" xfId="0" applyFont="1" applyAlignment="1" applyProtection="1">
      <alignment vertical="center"/>
      <protection locked="0"/>
    </xf>
    <xf numFmtId="186" fontId="13" fillId="0" borderId="0" xfId="0" applyNumberFormat="1" applyFont="1" applyAlignment="1" applyProtection="1">
      <alignment horizontal="center" vertical="center"/>
      <protection locked="0"/>
    </xf>
    <xf numFmtId="38" fontId="0" fillId="3" borderId="0" xfId="0" applyNumberFormat="1" applyFill="1" applyAlignment="1" applyProtection="1">
      <alignment horizontal="right" vertical="center" shrinkToFit="1"/>
      <protection locked="0"/>
    </xf>
    <xf numFmtId="38" fontId="0" fillId="3" borderId="20" xfId="0" applyNumberFormat="1" applyFill="1" applyBorder="1" applyAlignment="1" applyProtection="1">
      <alignment horizontal="right" vertical="center" shrinkToFit="1"/>
      <protection locked="0"/>
    </xf>
    <xf numFmtId="38" fontId="0" fillId="4" borderId="0" xfId="0" applyNumberFormat="1" applyFill="1" applyAlignment="1" applyProtection="1">
      <alignment horizontal="right" vertical="center" shrinkToFit="1"/>
      <protection locked="0"/>
    </xf>
    <xf numFmtId="38" fontId="0" fillId="4" borderId="20" xfId="0" applyNumberFormat="1" applyFill="1" applyBorder="1" applyAlignment="1" applyProtection="1">
      <alignment horizontal="right" vertical="center" shrinkToFit="1"/>
      <protection locked="0"/>
    </xf>
    <xf numFmtId="38" fontId="0" fillId="5" borderId="9" xfId="1" applyFont="1" applyFill="1" applyBorder="1" applyAlignment="1" applyProtection="1">
      <alignment horizontal="center" vertical="center" shrinkToFit="1"/>
      <protection locked="0"/>
    </xf>
    <xf numFmtId="38" fontId="0" fillId="5" borderId="6" xfId="1" applyFont="1" applyFill="1" applyBorder="1" applyAlignment="1" applyProtection="1">
      <alignment horizontal="center" vertical="center" shrinkToFit="1"/>
      <protection locked="0"/>
    </xf>
    <xf numFmtId="0" fontId="10" fillId="0" borderId="0" xfId="0" applyFont="1" applyAlignment="1" applyProtection="1">
      <alignment horizontal="right" vertical="center" shrinkToFit="1"/>
      <protection locked="0"/>
    </xf>
    <xf numFmtId="0" fontId="8" fillId="0" borderId="0" xfId="0" applyFont="1" applyAlignment="1" applyProtection="1">
      <alignment horizontal="right" vertical="center" shrinkToFit="1"/>
      <protection locked="0"/>
    </xf>
    <xf numFmtId="0" fontId="0" fillId="3" borderId="6" xfId="0" applyFill="1" applyBorder="1" applyAlignment="1" applyProtection="1">
      <alignment horizontal="right" vertical="center" shrinkToFit="1"/>
      <protection locked="0"/>
    </xf>
    <xf numFmtId="0" fontId="0" fillId="3" borderId="10" xfId="0" applyFill="1" applyBorder="1" applyAlignment="1" applyProtection="1">
      <alignment horizontal="right" vertical="center" shrinkToFit="1"/>
      <protection locked="0"/>
    </xf>
    <xf numFmtId="9" fontId="0" fillId="4" borderId="9" xfId="0" applyNumberFormat="1" applyFill="1" applyBorder="1" applyAlignment="1" applyProtection="1">
      <alignment horizontal="center" vertical="center" shrinkToFit="1"/>
      <protection locked="0"/>
    </xf>
    <xf numFmtId="0" fontId="0" fillId="4" borderId="6" xfId="0" applyFill="1" applyBorder="1" applyAlignment="1" applyProtection="1">
      <alignment horizontal="right" vertical="center" shrinkToFit="1"/>
      <protection locked="0"/>
    </xf>
    <xf numFmtId="0" fontId="0" fillId="4" borderId="10" xfId="0" applyFill="1" applyBorder="1" applyAlignment="1" applyProtection="1">
      <alignment horizontal="right" vertical="center" shrinkToFit="1"/>
      <protection locked="0"/>
    </xf>
    <xf numFmtId="0" fontId="11" fillId="0" borderId="0" xfId="0" applyFont="1" applyAlignment="1" applyProtection="1">
      <alignment vertical="center"/>
      <protection locked="0"/>
    </xf>
    <xf numFmtId="9" fontId="0" fillId="0" borderId="0" xfId="0" applyNumberFormat="1" applyAlignment="1" applyProtection="1">
      <alignment horizontal="center" vertical="center" shrinkToFit="1"/>
      <protection locked="0"/>
    </xf>
    <xf numFmtId="9" fontId="8" fillId="8" borderId="9" xfId="2" applyFont="1" applyFill="1" applyBorder="1" applyAlignment="1" applyProtection="1">
      <alignment horizontal="right" vertical="center" shrinkToFit="1"/>
      <protection locked="0"/>
    </xf>
    <xf numFmtId="38" fontId="8" fillId="8" borderId="6" xfId="0" applyNumberFormat="1" applyFont="1" applyFill="1" applyBorder="1" applyAlignment="1" applyProtection="1">
      <alignment horizontal="center" vertical="center" shrinkToFit="1"/>
      <protection locked="0"/>
    </xf>
    <xf numFmtId="0" fontId="7" fillId="8" borderId="6" xfId="0" applyFont="1" applyFill="1" applyBorder="1" applyAlignment="1" applyProtection="1">
      <alignment horizontal="center" vertical="center" shrinkToFit="1"/>
      <protection locked="0"/>
    </xf>
    <xf numFmtId="0" fontId="7" fillId="8" borderId="10" xfId="0" applyFont="1" applyFill="1" applyBorder="1" applyAlignment="1" applyProtection="1">
      <alignment horizontal="center" vertical="center" shrinkToFit="1"/>
      <protection locked="0"/>
    </xf>
    <xf numFmtId="186" fontId="11" fillId="0" borderId="0" xfId="0" applyNumberFormat="1" applyFont="1" applyAlignment="1" applyProtection="1">
      <alignment horizontal="center" vertical="center"/>
      <protection locked="0"/>
    </xf>
    <xf numFmtId="0" fontId="8" fillId="7" borderId="8" xfId="0" applyFont="1" applyFill="1" applyBorder="1" applyAlignment="1" applyProtection="1">
      <alignment horizontal="right" vertical="center" shrinkToFit="1"/>
      <protection locked="0"/>
    </xf>
    <xf numFmtId="0" fontId="7" fillId="7" borderId="0" xfId="0" applyFont="1" applyFill="1" applyAlignment="1" applyProtection="1">
      <alignment horizontal="center" vertical="center" shrinkToFit="1"/>
      <protection locked="0"/>
    </xf>
    <xf numFmtId="0" fontId="8" fillId="7" borderId="19" xfId="0" applyFont="1" applyFill="1" applyBorder="1" applyAlignment="1" applyProtection="1">
      <alignment horizontal="right" vertical="center" shrinkToFit="1"/>
      <protection locked="0"/>
    </xf>
    <xf numFmtId="0" fontId="7" fillId="7" borderId="20" xfId="0" applyFont="1" applyFill="1" applyBorder="1" applyAlignment="1" applyProtection="1">
      <alignment horizontal="center" vertical="center" shrinkToFit="1"/>
      <protection locked="0"/>
    </xf>
    <xf numFmtId="38" fontId="8" fillId="7" borderId="0" xfId="1" applyFont="1" applyFill="1" applyBorder="1" applyAlignment="1" applyProtection="1">
      <alignment vertical="center" shrinkToFit="1"/>
      <protection locked="0"/>
    </xf>
    <xf numFmtId="9" fontId="8" fillId="7" borderId="19" xfId="2" applyFont="1" applyFill="1" applyBorder="1" applyAlignment="1" applyProtection="1">
      <alignment horizontal="right" vertical="center" shrinkToFit="1"/>
      <protection locked="0"/>
    </xf>
    <xf numFmtId="38" fontId="8" fillId="7" borderId="20" xfId="1" applyFont="1" applyFill="1" applyBorder="1" applyAlignment="1" applyProtection="1">
      <alignment vertical="center" shrinkToFit="1"/>
      <protection locked="0"/>
    </xf>
    <xf numFmtId="38" fontId="8" fillId="7" borderId="0" xfId="0" applyNumberFormat="1" applyFont="1" applyFill="1" applyAlignment="1" applyProtection="1">
      <alignment horizontal="right" vertical="center" shrinkToFit="1"/>
      <protection locked="0"/>
    </xf>
    <xf numFmtId="38" fontId="8" fillId="7" borderId="20" xfId="0" applyNumberFormat="1" applyFont="1" applyFill="1" applyBorder="1" applyAlignment="1" applyProtection="1">
      <alignment horizontal="right" vertical="center" shrinkToFit="1"/>
      <protection locked="0"/>
    </xf>
    <xf numFmtId="0" fontId="8" fillId="7" borderId="9" xfId="0" applyFont="1" applyFill="1" applyBorder="1" applyAlignment="1" applyProtection="1">
      <alignment horizontal="right" vertical="center" shrinkToFit="1"/>
      <protection locked="0"/>
    </xf>
    <xf numFmtId="38" fontId="8" fillId="7" borderId="6" xfId="0" applyNumberFormat="1" applyFont="1" applyFill="1" applyBorder="1" applyAlignment="1" applyProtection="1">
      <alignment horizontal="right" vertical="center" shrinkToFit="1"/>
      <protection locked="0"/>
    </xf>
    <xf numFmtId="0" fontId="7" fillId="7" borderId="6" xfId="0" applyFont="1" applyFill="1" applyBorder="1" applyAlignment="1" applyProtection="1">
      <alignment horizontal="center" vertical="center" shrinkToFit="1"/>
      <protection locked="0"/>
    </xf>
    <xf numFmtId="0" fontId="0" fillId="7" borderId="6" xfId="0" applyFill="1" applyBorder="1" applyAlignment="1" applyProtection="1">
      <alignment horizontal="center" vertical="center" shrinkToFit="1"/>
      <protection locked="0"/>
    </xf>
    <xf numFmtId="0" fontId="0" fillId="7" borderId="10" xfId="0" applyFill="1" applyBorder="1" applyAlignment="1" applyProtection="1">
      <alignment horizontal="center" vertical="center" shrinkToFit="1"/>
      <protection locked="0"/>
    </xf>
    <xf numFmtId="38" fontId="8" fillId="0" borderId="0" xfId="1" applyFont="1" applyAlignment="1" applyProtection="1">
      <alignment vertical="center" shrinkToFit="1"/>
      <protection locked="0"/>
    </xf>
    <xf numFmtId="38" fontId="0" fillId="0" borderId="0" xfId="1" applyFont="1" applyAlignment="1" applyProtection="1">
      <alignment vertical="center" shrinkToFit="1"/>
      <protection locked="0"/>
    </xf>
    <xf numFmtId="185" fontId="10" fillId="6" borderId="4" xfId="1" applyNumberFormat="1" applyFont="1" applyFill="1" applyBorder="1" applyAlignment="1" applyProtection="1">
      <alignment horizontal="center" vertical="center" shrinkToFit="1"/>
    </xf>
    <xf numFmtId="56" fontId="10" fillId="0" borderId="4" xfId="1" applyNumberFormat="1" applyFont="1" applyFill="1" applyBorder="1" applyAlignment="1" applyProtection="1">
      <alignment horizontal="center" vertical="center" shrinkToFit="1"/>
    </xf>
    <xf numFmtId="185" fontId="10" fillId="6" borderId="35" xfId="1" applyNumberFormat="1" applyFont="1" applyFill="1" applyBorder="1" applyAlignment="1" applyProtection="1">
      <alignment horizontal="center" vertical="center" shrinkToFit="1"/>
    </xf>
    <xf numFmtId="56" fontId="10" fillId="0" borderId="35" xfId="1" applyNumberFormat="1" applyFont="1" applyFill="1" applyBorder="1" applyAlignment="1" applyProtection="1">
      <alignment horizontal="center" vertical="center" shrinkToFit="1"/>
    </xf>
    <xf numFmtId="185" fontId="10" fillId="6" borderId="24" xfId="1" applyNumberFormat="1" applyFont="1" applyFill="1" applyBorder="1" applyAlignment="1" applyProtection="1">
      <alignment horizontal="center" vertical="center" shrinkToFit="1"/>
    </xf>
    <xf numFmtId="56" fontId="10" fillId="0" borderId="24" xfId="1" applyNumberFormat="1" applyFont="1" applyFill="1" applyBorder="1" applyAlignment="1" applyProtection="1">
      <alignment horizontal="center" vertical="center" shrinkToFit="1"/>
    </xf>
    <xf numFmtId="9" fontId="13" fillId="0" borderId="38" xfId="2" applyFont="1" applyFill="1" applyBorder="1" applyAlignment="1" applyProtection="1">
      <alignment horizontal="center" vertical="center" shrinkToFit="1"/>
      <protection locked="0"/>
    </xf>
    <xf numFmtId="0" fontId="10" fillId="0" borderId="21" xfId="0" applyFont="1" applyBorder="1" applyAlignment="1" applyProtection="1">
      <alignment horizontal="center" vertical="center" shrinkToFit="1"/>
      <protection locked="0"/>
    </xf>
    <xf numFmtId="0" fontId="13" fillId="0" borderId="36" xfId="0" applyFont="1" applyBorder="1" applyAlignment="1" applyProtection="1">
      <alignment horizontal="center" vertical="center" shrinkToFit="1"/>
      <protection locked="0"/>
    </xf>
    <xf numFmtId="186" fontId="13" fillId="0" borderId="35" xfId="0" applyNumberFormat="1" applyFont="1" applyBorder="1" applyAlignment="1" applyProtection="1">
      <alignment horizontal="center" vertical="center" shrinkToFit="1"/>
      <protection locked="0"/>
    </xf>
    <xf numFmtId="0" fontId="13" fillId="0" borderId="35" xfId="0" applyFont="1" applyBorder="1" applyAlignment="1" applyProtection="1">
      <alignment vertical="center" shrinkToFit="1"/>
      <protection locked="0"/>
    </xf>
    <xf numFmtId="0" fontId="13" fillId="0" borderId="35" xfId="0" applyFont="1" applyBorder="1" applyAlignment="1" applyProtection="1">
      <alignment horizontal="center" vertical="center" shrinkToFit="1"/>
      <protection locked="0"/>
    </xf>
    <xf numFmtId="0" fontId="27" fillId="0" borderId="35" xfId="0" applyFont="1" applyBorder="1" applyAlignment="1" applyProtection="1">
      <alignment horizontal="center" vertical="center" shrinkToFit="1"/>
      <protection locked="0"/>
    </xf>
    <xf numFmtId="38" fontId="28" fillId="0" borderId="35" xfId="1" applyFont="1" applyFill="1" applyBorder="1" applyAlignment="1" applyProtection="1">
      <alignment horizontal="center" vertical="center" shrinkToFit="1"/>
      <protection locked="0"/>
    </xf>
    <xf numFmtId="0" fontId="22" fillId="0" borderId="0" xfId="0" applyFont="1" applyAlignment="1" applyProtection="1">
      <alignment vertical="center" wrapText="1"/>
      <protection locked="0"/>
    </xf>
    <xf numFmtId="0" fontId="22" fillId="0" borderId="0" xfId="0" applyFont="1" applyAlignment="1" applyProtection="1">
      <alignment vertical="center"/>
      <protection locked="0"/>
    </xf>
    <xf numFmtId="38" fontId="8" fillId="7" borderId="10" xfId="0" applyNumberFormat="1" applyFont="1" applyFill="1" applyBorder="1" applyAlignment="1" applyProtection="1">
      <alignment horizontal="right" vertical="center" shrinkToFit="1"/>
      <protection locked="0"/>
    </xf>
    <xf numFmtId="179" fontId="0" fillId="0" borderId="0" xfId="0" applyNumberFormat="1" applyAlignment="1" applyProtection="1">
      <alignment horizontal="right" vertical="center" shrinkToFit="1"/>
      <protection locked="0"/>
    </xf>
    <xf numFmtId="0" fontId="5" fillId="0" borderId="31" xfId="0" applyFont="1" applyBorder="1" applyAlignment="1" applyProtection="1">
      <alignment horizontal="center" vertical="center" shrinkToFit="1"/>
      <protection locked="0"/>
    </xf>
    <xf numFmtId="186" fontId="13" fillId="0" borderId="0" xfId="0" applyNumberFormat="1" applyFont="1" applyAlignment="1" applyProtection="1">
      <alignment horizontal="center" vertical="center" shrinkToFit="1"/>
      <protection locked="0"/>
    </xf>
    <xf numFmtId="0" fontId="5" fillId="0" borderId="0" xfId="0" quotePrefix="1" applyFont="1" applyAlignment="1" applyProtection="1">
      <alignment horizontal="center" vertical="center" shrinkToFit="1"/>
      <protection locked="0"/>
    </xf>
    <xf numFmtId="179" fontId="10" fillId="0" borderId="0" xfId="1" applyNumberFormat="1" applyFont="1" applyFill="1" applyBorder="1" applyAlignment="1" applyProtection="1">
      <alignment vertical="center"/>
      <protection locked="0"/>
    </xf>
    <xf numFmtId="0" fontId="0" fillId="0" borderId="0" xfId="0" applyAlignment="1" applyProtection="1">
      <alignment horizontal="left" vertical="center"/>
      <protection locked="0"/>
    </xf>
    <xf numFmtId="0" fontId="32" fillId="0" borderId="0" xfId="0" applyFont="1" applyAlignment="1">
      <alignment vertical="center"/>
    </xf>
    <xf numFmtId="0" fontId="24" fillId="0" borderId="0" xfId="0" applyFont="1" applyAlignment="1">
      <alignment vertical="center"/>
    </xf>
    <xf numFmtId="179" fontId="35" fillId="0" borderId="0" xfId="0" applyNumberFormat="1" applyFont="1" applyAlignment="1">
      <alignment vertical="center"/>
    </xf>
    <xf numFmtId="0" fontId="36" fillId="0" borderId="0" xfId="0" applyFont="1" applyAlignment="1">
      <alignment vertical="center"/>
    </xf>
    <xf numFmtId="0" fontId="37" fillId="0" borderId="0" xfId="0" applyFont="1" applyAlignment="1">
      <alignment vertical="center"/>
    </xf>
    <xf numFmtId="0" fontId="41" fillId="0" borderId="0" xfId="0" applyFont="1" applyAlignment="1">
      <alignment vertical="center"/>
    </xf>
    <xf numFmtId="0" fontId="31" fillId="0" borderId="1" xfId="0" applyFont="1" applyBorder="1" applyAlignment="1">
      <alignment horizontal="center" vertical="center" wrapText="1"/>
    </xf>
    <xf numFmtId="0" fontId="32" fillId="0" borderId="5" xfId="0" applyFont="1" applyBorder="1" applyAlignment="1">
      <alignment vertical="center"/>
    </xf>
    <xf numFmtId="0" fontId="32" fillId="0" borderId="1" xfId="0" applyFont="1" applyBorder="1" applyAlignment="1">
      <alignment horizontal="center" vertical="center"/>
    </xf>
    <xf numFmtId="0" fontId="43" fillId="0" borderId="0" xfId="0" applyFont="1" applyAlignment="1">
      <alignment vertical="center"/>
    </xf>
    <xf numFmtId="0" fontId="30" fillId="0" borderId="2" xfId="0" applyFont="1" applyBorder="1" applyAlignment="1">
      <alignment horizontal="center" vertical="center" wrapText="1"/>
    </xf>
    <xf numFmtId="0" fontId="44" fillId="0" borderId="4" xfId="0" applyFont="1" applyBorder="1" applyAlignment="1">
      <alignment horizontal="center" vertical="center" wrapText="1"/>
    </xf>
    <xf numFmtId="0" fontId="44" fillId="0" borderId="4" xfId="0" applyFont="1" applyBorder="1" applyAlignment="1">
      <alignment horizontal="justify" vertical="center" wrapText="1"/>
    </xf>
    <xf numFmtId="0" fontId="44" fillId="0" borderId="55" xfId="0" applyFont="1" applyBorder="1" applyAlignment="1">
      <alignment vertical="center" wrapText="1"/>
    </xf>
    <xf numFmtId="0" fontId="44" fillId="0" borderId="55" xfId="0" applyFont="1" applyBorder="1" applyAlignment="1">
      <alignment horizontal="justify" vertical="center" wrapText="1"/>
    </xf>
    <xf numFmtId="0" fontId="44" fillId="0" borderId="56" xfId="0" applyFont="1" applyBorder="1" applyAlignment="1">
      <alignment horizontal="justify" vertical="center" wrapText="1"/>
    </xf>
    <xf numFmtId="0" fontId="44" fillId="0" borderId="57" xfId="0" applyFont="1" applyBorder="1" applyAlignment="1">
      <alignment horizontal="justify" vertical="center" wrapText="1"/>
    </xf>
    <xf numFmtId="49" fontId="14" fillId="0" borderId="27" xfId="0" quotePrefix="1" applyNumberFormat="1" applyFont="1" applyBorder="1" applyAlignment="1" applyProtection="1">
      <alignment horizontal="center" vertical="center" shrinkToFit="1"/>
      <protection locked="0"/>
    </xf>
    <xf numFmtId="0" fontId="10" fillId="6" borderId="35" xfId="0" applyFont="1" applyFill="1" applyBorder="1" applyAlignment="1" applyProtection="1">
      <alignment horizontal="center" vertical="center" shrinkToFit="1"/>
      <protection locked="0"/>
    </xf>
    <xf numFmtId="0" fontId="10" fillId="0" borderId="53" xfId="0" applyFont="1" applyBorder="1" applyAlignment="1" applyProtection="1">
      <alignment horizontal="center" vertical="center" shrinkToFit="1"/>
      <protection locked="0"/>
    </xf>
    <xf numFmtId="9" fontId="28" fillId="0" borderId="0" xfId="0" applyNumberFormat="1" applyFont="1" applyAlignment="1" applyProtection="1">
      <alignment horizontal="center" vertical="center" shrinkToFit="1"/>
      <protection locked="0"/>
    </xf>
    <xf numFmtId="0" fontId="28" fillId="0" borderId="0" xfId="0" applyFont="1" applyAlignment="1" applyProtection="1">
      <alignment horizontal="center" vertical="center" shrinkToFit="1"/>
      <protection locked="0"/>
    </xf>
    <xf numFmtId="0" fontId="45" fillId="0" borderId="0" xfId="0" applyFont="1" applyAlignment="1" applyProtection="1">
      <alignment horizontal="center" vertical="center" shrinkToFit="1"/>
      <protection locked="0"/>
    </xf>
    <xf numFmtId="0" fontId="10" fillId="0" borderId="35" xfId="0" applyFont="1" applyBorder="1" applyAlignment="1" applyProtection="1">
      <alignment horizontal="center" vertical="center" shrinkToFit="1"/>
      <protection locked="0"/>
    </xf>
    <xf numFmtId="0" fontId="10" fillId="6" borderId="24" xfId="1" applyNumberFormat="1" applyFont="1" applyFill="1" applyBorder="1" applyAlignment="1" applyProtection="1">
      <alignment horizontal="center" vertical="center" shrinkToFit="1"/>
      <protection locked="0"/>
    </xf>
    <xf numFmtId="0" fontId="10" fillId="6" borderId="4" xfId="1" applyNumberFormat="1" applyFont="1" applyFill="1" applyBorder="1" applyAlignment="1" applyProtection="1">
      <alignment horizontal="center" vertical="center" shrinkToFit="1"/>
      <protection locked="0"/>
    </xf>
    <xf numFmtId="0" fontId="10" fillId="6" borderId="35" xfId="1" applyNumberFormat="1" applyFont="1" applyFill="1" applyBorder="1" applyAlignment="1" applyProtection="1">
      <alignment horizontal="center" vertical="center" shrinkToFit="1"/>
      <protection locked="0"/>
    </xf>
    <xf numFmtId="38" fontId="8" fillId="0" borderId="0" xfId="1" applyFont="1" applyFill="1" applyBorder="1" applyAlignment="1" applyProtection="1">
      <alignment vertical="center" shrinkToFit="1"/>
      <protection locked="0"/>
    </xf>
    <xf numFmtId="38" fontId="8" fillId="0" borderId="0" xfId="0" applyNumberFormat="1" applyFont="1" applyAlignment="1" applyProtection="1">
      <alignment horizontal="right" vertical="center" shrinkToFit="1"/>
      <protection locked="0"/>
    </xf>
    <xf numFmtId="9" fontId="8" fillId="0" borderId="0" xfId="2" applyFont="1" applyFill="1" applyAlignment="1" applyProtection="1">
      <alignment horizontal="right" vertical="center" shrinkToFit="1"/>
      <protection locked="0"/>
    </xf>
    <xf numFmtId="184" fontId="10" fillId="6" borderId="23" xfId="0" applyNumberFormat="1" applyFont="1" applyFill="1" applyBorder="1" applyAlignment="1">
      <alignment horizontal="right" vertical="center"/>
    </xf>
    <xf numFmtId="180" fontId="10" fillId="0" borderId="24" xfId="0" applyNumberFormat="1" applyFont="1" applyBorder="1" applyAlignment="1" applyProtection="1">
      <alignment horizontal="right" vertical="center"/>
      <protection locked="0"/>
    </xf>
    <xf numFmtId="180" fontId="10" fillId="6" borderId="24" xfId="0" applyNumberFormat="1" applyFont="1" applyFill="1" applyBorder="1" applyAlignment="1">
      <alignment horizontal="right" vertical="center"/>
    </xf>
    <xf numFmtId="176" fontId="10" fillId="6" borderId="24" xfId="1" applyNumberFormat="1" applyFont="1" applyFill="1" applyBorder="1" applyAlignment="1" applyProtection="1">
      <alignment horizontal="right" vertical="center"/>
    </xf>
    <xf numFmtId="176" fontId="10" fillId="6" borderId="41" xfId="1" applyNumberFormat="1" applyFont="1" applyFill="1" applyBorder="1" applyAlignment="1" applyProtection="1">
      <alignment horizontal="right" vertical="center"/>
    </xf>
    <xf numFmtId="176" fontId="10" fillId="6" borderId="43" xfId="1" applyNumberFormat="1" applyFont="1" applyFill="1" applyBorder="1" applyAlignment="1" applyProtection="1">
      <alignment horizontal="right" vertical="center"/>
    </xf>
    <xf numFmtId="184" fontId="10" fillId="6" borderId="42" xfId="0" applyNumberFormat="1" applyFont="1" applyFill="1" applyBorder="1" applyAlignment="1">
      <alignment horizontal="right" vertical="center"/>
    </xf>
    <xf numFmtId="180" fontId="10" fillId="0" borderId="52" xfId="0" applyNumberFormat="1" applyFont="1" applyBorder="1" applyAlignment="1" applyProtection="1">
      <alignment horizontal="right" vertical="center"/>
      <protection locked="0"/>
    </xf>
    <xf numFmtId="38" fontId="10" fillId="6" borderId="23" xfId="1" applyFont="1" applyFill="1" applyBorder="1" applyAlignment="1" applyProtection="1">
      <alignment horizontal="right" vertical="center" shrinkToFit="1"/>
    </xf>
    <xf numFmtId="38" fontId="10" fillId="6" borderId="43" xfId="1" applyFont="1" applyFill="1" applyBorder="1" applyAlignment="1" applyProtection="1">
      <alignment horizontal="right" vertical="center" shrinkToFit="1"/>
    </xf>
    <xf numFmtId="184" fontId="10" fillId="6" borderId="20" xfId="0" applyNumberFormat="1" applyFont="1" applyFill="1" applyBorder="1" applyAlignment="1">
      <alignment horizontal="right" vertical="center"/>
    </xf>
    <xf numFmtId="180" fontId="10" fillId="0" borderId="4" xfId="0" applyNumberFormat="1" applyFont="1" applyBorder="1" applyAlignment="1" applyProtection="1">
      <alignment horizontal="right" vertical="center"/>
      <protection locked="0"/>
    </xf>
    <xf numFmtId="180" fontId="10" fillId="6" borderId="4" xfId="0" applyNumberFormat="1" applyFont="1" applyFill="1" applyBorder="1" applyAlignment="1">
      <alignment horizontal="right" vertical="center"/>
    </xf>
    <xf numFmtId="176" fontId="10" fillId="6" borderId="4" xfId="1" applyNumberFormat="1" applyFont="1" applyFill="1" applyBorder="1" applyAlignment="1" applyProtection="1">
      <alignment horizontal="right" vertical="center"/>
    </xf>
    <xf numFmtId="176" fontId="10" fillId="6" borderId="19" xfId="1" applyNumberFormat="1" applyFont="1" applyFill="1" applyBorder="1" applyAlignment="1" applyProtection="1">
      <alignment horizontal="right" vertical="center"/>
    </xf>
    <xf numFmtId="176" fontId="10" fillId="6" borderId="12" xfId="1" applyNumberFormat="1" applyFont="1" applyFill="1" applyBorder="1" applyAlignment="1" applyProtection="1">
      <alignment horizontal="right" vertical="center"/>
    </xf>
    <xf numFmtId="184" fontId="10" fillId="6" borderId="22" xfId="0" applyNumberFormat="1" applyFont="1" applyFill="1" applyBorder="1" applyAlignment="1">
      <alignment horizontal="right" vertical="center"/>
    </xf>
    <xf numFmtId="180" fontId="10" fillId="0" borderId="51" xfId="0" applyNumberFormat="1" applyFont="1" applyBorder="1" applyAlignment="1" applyProtection="1">
      <alignment horizontal="right" vertical="center"/>
      <protection locked="0"/>
    </xf>
    <xf numFmtId="38" fontId="10" fillId="6" borderId="20" xfId="1" applyFont="1" applyFill="1" applyBorder="1" applyAlignment="1" applyProtection="1">
      <alignment horizontal="right" vertical="center" shrinkToFit="1"/>
    </xf>
    <xf numFmtId="38" fontId="10" fillId="6" borderId="12" xfId="1" applyFont="1" applyFill="1" applyBorder="1" applyAlignment="1" applyProtection="1">
      <alignment horizontal="right" vertical="center" shrinkToFit="1"/>
    </xf>
    <xf numFmtId="184" fontId="10" fillId="6" borderId="38" xfId="0" applyNumberFormat="1" applyFont="1" applyFill="1" applyBorder="1" applyAlignment="1">
      <alignment horizontal="right" vertical="center"/>
    </xf>
    <xf numFmtId="180" fontId="10" fillId="0" borderId="35" xfId="0" applyNumberFormat="1" applyFont="1" applyBorder="1" applyAlignment="1" applyProtection="1">
      <alignment horizontal="right" vertical="center"/>
      <protection locked="0"/>
    </xf>
    <xf numFmtId="180" fontId="10" fillId="6" borderId="35" xfId="0" applyNumberFormat="1" applyFont="1" applyFill="1" applyBorder="1" applyAlignment="1">
      <alignment horizontal="right" vertical="center"/>
    </xf>
    <xf numFmtId="176" fontId="10" fillId="6" borderId="35" xfId="1" applyNumberFormat="1" applyFont="1" applyFill="1" applyBorder="1" applyAlignment="1" applyProtection="1">
      <alignment horizontal="right" vertical="center"/>
    </xf>
    <xf numFmtId="176" fontId="10" fillId="6" borderId="34" xfId="1" applyNumberFormat="1" applyFont="1" applyFill="1" applyBorder="1" applyAlignment="1" applyProtection="1">
      <alignment horizontal="right" vertical="center"/>
    </xf>
    <xf numFmtId="176" fontId="10" fillId="6" borderId="37" xfId="1" applyNumberFormat="1" applyFont="1" applyFill="1" applyBorder="1" applyAlignment="1" applyProtection="1">
      <alignment horizontal="right" vertical="center"/>
    </xf>
    <xf numFmtId="184" fontId="10" fillId="6" borderId="36" xfId="0" applyNumberFormat="1" applyFont="1" applyFill="1" applyBorder="1" applyAlignment="1">
      <alignment horizontal="right" vertical="center"/>
    </xf>
    <xf numFmtId="180" fontId="10" fillId="0" borderId="50" xfId="0" applyNumberFormat="1" applyFont="1" applyBorder="1" applyAlignment="1" applyProtection="1">
      <alignment horizontal="right" vertical="center"/>
      <protection locked="0"/>
    </xf>
    <xf numFmtId="38" fontId="10" fillId="6" borderId="38" xfId="1" applyFont="1" applyFill="1" applyBorder="1" applyAlignment="1" applyProtection="1">
      <alignment horizontal="right" vertical="center" shrinkToFit="1"/>
    </xf>
    <xf numFmtId="38" fontId="10" fillId="6" borderId="37" xfId="1" applyFont="1" applyFill="1" applyBorder="1" applyAlignment="1" applyProtection="1">
      <alignment horizontal="right" vertical="center" shrinkToFit="1"/>
    </xf>
    <xf numFmtId="40" fontId="13" fillId="0" borderId="49" xfId="1" applyNumberFormat="1" applyFont="1" applyFill="1" applyBorder="1" applyAlignment="1" applyProtection="1">
      <alignment horizontal="right" vertical="center" shrinkToFit="1"/>
      <protection locked="0"/>
    </xf>
    <xf numFmtId="38" fontId="13" fillId="6" borderId="35" xfId="1" applyFont="1" applyFill="1" applyBorder="1" applyAlignment="1" applyProtection="1">
      <alignment horizontal="right" vertical="center" shrinkToFit="1"/>
      <protection locked="0"/>
    </xf>
    <xf numFmtId="38" fontId="13" fillId="6" borderId="37" xfId="1" applyFont="1" applyFill="1" applyBorder="1" applyAlignment="1" applyProtection="1">
      <alignment horizontal="right" vertical="center" shrinkToFit="1"/>
      <protection locked="0"/>
    </xf>
    <xf numFmtId="40" fontId="10" fillId="6" borderId="48" xfId="1" applyNumberFormat="1" applyFont="1" applyFill="1" applyBorder="1" applyAlignment="1" applyProtection="1">
      <alignment horizontal="right" vertical="center" shrinkToFit="1"/>
      <protection locked="0"/>
    </xf>
    <xf numFmtId="38" fontId="13" fillId="6" borderId="34" xfId="1" applyFont="1" applyFill="1" applyBorder="1" applyAlignment="1" applyProtection="1">
      <alignment horizontal="right" vertical="center" shrinkToFit="1"/>
      <protection locked="0"/>
    </xf>
    <xf numFmtId="40" fontId="13" fillId="6" borderId="49" xfId="1" applyNumberFormat="1" applyFont="1" applyFill="1" applyBorder="1" applyAlignment="1" applyProtection="1">
      <alignment horizontal="right" vertical="center" shrinkToFit="1"/>
      <protection locked="0"/>
    </xf>
    <xf numFmtId="38" fontId="13" fillId="6" borderId="38" xfId="1" applyFont="1" applyFill="1" applyBorder="1" applyAlignment="1" applyProtection="1">
      <alignment horizontal="right" vertical="center" shrinkToFit="1"/>
      <protection locked="0"/>
    </xf>
    <xf numFmtId="40" fontId="13" fillId="6" borderId="48" xfId="1" applyNumberFormat="1" applyFont="1" applyFill="1" applyBorder="1" applyAlignment="1" applyProtection="1">
      <alignment horizontal="right" vertical="center" shrinkToFit="1"/>
      <protection locked="0"/>
    </xf>
    <xf numFmtId="0" fontId="11" fillId="0" borderId="42" xfId="0" applyFont="1" applyBorder="1" applyAlignment="1" applyProtection="1">
      <alignment horizontal="center" vertical="center" shrinkToFit="1"/>
      <protection locked="0"/>
    </xf>
    <xf numFmtId="186" fontId="11" fillId="0" borderId="24" xfId="0" applyNumberFormat="1" applyFont="1" applyBorder="1" applyAlignment="1" applyProtection="1">
      <alignment horizontal="center" vertical="center" shrinkToFit="1"/>
      <protection locked="0"/>
    </xf>
    <xf numFmtId="0" fontId="11" fillId="0" borderId="24" xfId="0" applyFont="1" applyBorder="1" applyAlignment="1" applyProtection="1">
      <alignment horizontal="center" vertical="center" shrinkToFit="1"/>
      <protection locked="0"/>
    </xf>
    <xf numFmtId="189" fontId="11" fillId="0" borderId="24" xfId="0" applyNumberFormat="1" applyFont="1" applyBorder="1" applyAlignment="1" applyProtection="1">
      <alignment horizontal="center" vertical="center" shrinkToFit="1"/>
      <protection locked="0"/>
    </xf>
    <xf numFmtId="0" fontId="11" fillId="0" borderId="24" xfId="0" applyFont="1" applyBorder="1" applyAlignment="1" applyProtection="1">
      <alignment vertical="center" shrinkToFit="1"/>
      <protection locked="0"/>
    </xf>
    <xf numFmtId="9" fontId="11" fillId="0" borderId="24" xfId="2" applyFont="1" applyFill="1" applyBorder="1" applyAlignment="1" applyProtection="1">
      <alignment horizontal="center" vertical="center" shrinkToFit="1"/>
      <protection locked="0"/>
    </xf>
    <xf numFmtId="0" fontId="11" fillId="0" borderId="24" xfId="0" applyFont="1" applyBorder="1" applyAlignment="1">
      <alignment horizontal="center" vertical="center" shrinkToFit="1"/>
    </xf>
    <xf numFmtId="0" fontId="11" fillId="0" borderId="22" xfId="0" applyFont="1" applyBorder="1" applyAlignment="1" applyProtection="1">
      <alignment horizontal="center" vertical="center" shrinkToFit="1"/>
      <protection locked="0"/>
    </xf>
    <xf numFmtId="186" fontId="11" fillId="0" borderId="4" xfId="0" applyNumberFormat="1" applyFont="1" applyBorder="1" applyAlignment="1" applyProtection="1">
      <alignment horizontal="center" vertical="center" shrinkToFit="1"/>
      <protection locked="0"/>
    </xf>
    <xf numFmtId="0" fontId="11" fillId="0" borderId="4" xfId="0" applyFont="1" applyBorder="1" applyAlignment="1" applyProtection="1">
      <alignment horizontal="center" vertical="center" shrinkToFit="1"/>
      <protection locked="0"/>
    </xf>
    <xf numFmtId="189" fontId="11" fillId="0" borderId="4" xfId="0" applyNumberFormat="1" applyFont="1" applyBorder="1" applyAlignment="1" applyProtection="1">
      <alignment horizontal="center" vertical="center" shrinkToFit="1"/>
      <protection locked="0"/>
    </xf>
    <xf numFmtId="0" fontId="11" fillId="0" borderId="4" xfId="0" applyFont="1" applyBorder="1" applyAlignment="1" applyProtection="1">
      <alignment vertical="center" shrinkToFit="1"/>
      <protection locked="0"/>
    </xf>
    <xf numFmtId="9" fontId="11" fillId="0" borderId="4" xfId="2" applyFont="1" applyFill="1" applyBorder="1" applyAlignment="1" applyProtection="1">
      <alignment horizontal="center" vertical="center" shrinkToFit="1"/>
      <protection locked="0"/>
    </xf>
    <xf numFmtId="0" fontId="11" fillId="0" borderId="4" xfId="0" applyFont="1" applyBorder="1" applyAlignment="1">
      <alignment horizontal="center" vertical="center" shrinkToFit="1"/>
    </xf>
    <xf numFmtId="0" fontId="11" fillId="0" borderId="36" xfId="0" applyFont="1" applyBorder="1" applyAlignment="1" applyProtection="1">
      <alignment horizontal="center" vertical="center" shrinkToFit="1"/>
      <protection locked="0"/>
    </xf>
    <xf numFmtId="186" fontId="11" fillId="0" borderId="35" xfId="0" applyNumberFormat="1" applyFont="1" applyBorder="1" applyAlignment="1" applyProtection="1">
      <alignment horizontal="center" vertical="center" shrinkToFit="1"/>
      <protection locked="0"/>
    </xf>
    <xf numFmtId="0" fontId="11" fillId="0" borderId="35" xfId="0" applyFont="1" applyBorder="1" applyAlignment="1" applyProtection="1">
      <alignment horizontal="center" vertical="center" shrinkToFit="1"/>
      <protection locked="0"/>
    </xf>
    <xf numFmtId="189" fontId="11" fillId="0" borderId="35" xfId="0" applyNumberFormat="1" applyFont="1" applyBorder="1" applyAlignment="1" applyProtection="1">
      <alignment horizontal="center" vertical="center" shrinkToFit="1"/>
      <protection locked="0"/>
    </xf>
    <xf numFmtId="0" fontId="11" fillId="0" borderId="35" xfId="0" applyFont="1" applyBorder="1" applyAlignment="1" applyProtection="1">
      <alignment vertical="center" shrinkToFit="1"/>
      <protection locked="0"/>
    </xf>
    <xf numFmtId="9" fontId="11" fillId="0" borderId="35" xfId="2" applyFont="1" applyFill="1" applyBorder="1" applyAlignment="1" applyProtection="1">
      <alignment horizontal="center" vertical="center" shrinkToFit="1"/>
      <protection locked="0"/>
    </xf>
    <xf numFmtId="0" fontId="11" fillId="0" borderId="35" xfId="0" applyFont="1" applyBorder="1" applyAlignment="1">
      <alignment horizontal="center" vertical="center" shrinkToFit="1"/>
    </xf>
    <xf numFmtId="38" fontId="10" fillId="0" borderId="24" xfId="1" applyFont="1" applyBorder="1" applyAlignment="1" applyProtection="1">
      <alignment horizontal="right" vertical="center" shrinkToFit="1"/>
      <protection locked="0"/>
    </xf>
    <xf numFmtId="38" fontId="10" fillId="0" borderId="4" xfId="1" applyFont="1" applyBorder="1" applyAlignment="1" applyProtection="1">
      <alignment horizontal="right" vertical="center" shrinkToFit="1"/>
      <protection locked="0"/>
    </xf>
    <xf numFmtId="38" fontId="10" fillId="0" borderId="0" xfId="1" applyFont="1" applyBorder="1" applyAlignment="1" applyProtection="1">
      <alignment horizontal="right" vertical="center" shrinkToFit="1"/>
      <protection locked="0"/>
    </xf>
    <xf numFmtId="38" fontId="10" fillId="0" borderId="19" xfId="1" applyFont="1" applyBorder="1" applyAlignment="1" applyProtection="1">
      <alignment horizontal="right" vertical="center" shrinkToFit="1"/>
      <protection locked="0"/>
    </xf>
    <xf numFmtId="38" fontId="10" fillId="0" borderId="40" xfId="1" applyFont="1" applyBorder="1" applyAlignment="1" applyProtection="1">
      <alignment horizontal="right" vertical="center" shrinkToFit="1"/>
      <protection locked="0"/>
    </xf>
    <xf numFmtId="38" fontId="10" fillId="0" borderId="35" xfId="1" applyFont="1" applyBorder="1" applyAlignment="1" applyProtection="1">
      <alignment horizontal="right" vertical="center" shrinkToFit="1"/>
      <protection locked="0"/>
    </xf>
    <xf numFmtId="38" fontId="10" fillId="0" borderId="31" xfId="1" applyFont="1" applyBorder="1" applyAlignment="1" applyProtection="1">
      <alignment horizontal="right" vertical="center" shrinkToFit="1"/>
      <protection locked="0"/>
    </xf>
    <xf numFmtId="38" fontId="10" fillId="0" borderId="34" xfId="1" applyFont="1" applyBorder="1" applyAlignment="1" applyProtection="1">
      <alignment horizontal="right" vertical="center" shrinkToFit="1"/>
      <protection locked="0"/>
    </xf>
    <xf numFmtId="38" fontId="10" fillId="0" borderId="39" xfId="1" applyFont="1" applyBorder="1" applyAlignment="1" applyProtection="1">
      <alignment horizontal="right" vertical="center" shrinkToFit="1"/>
      <protection locked="0"/>
    </xf>
    <xf numFmtId="38" fontId="10" fillId="6" borderId="24" xfId="1" applyFont="1" applyFill="1" applyBorder="1" applyAlignment="1" applyProtection="1">
      <alignment horizontal="right" vertical="center" shrinkToFit="1"/>
    </xf>
    <xf numFmtId="40" fontId="10" fillId="11" borderId="24" xfId="1" applyNumberFormat="1" applyFont="1" applyFill="1" applyBorder="1" applyAlignment="1" applyProtection="1">
      <alignment horizontal="right" vertical="center" shrinkToFit="1"/>
      <protection locked="0"/>
    </xf>
    <xf numFmtId="38" fontId="10" fillId="6" borderId="24" xfId="1" applyFont="1" applyFill="1" applyBorder="1" applyAlignment="1" applyProtection="1">
      <alignment horizontal="right" vertical="center" shrinkToFit="1"/>
      <protection locked="0"/>
    </xf>
    <xf numFmtId="38" fontId="10" fillId="6" borderId="4" xfId="1" applyFont="1" applyFill="1" applyBorder="1" applyAlignment="1" applyProtection="1">
      <alignment horizontal="right" vertical="center" shrinkToFit="1"/>
    </xf>
    <xf numFmtId="40" fontId="10" fillId="11" borderId="4" xfId="1" applyNumberFormat="1" applyFont="1" applyFill="1" applyBorder="1" applyAlignment="1" applyProtection="1">
      <alignment horizontal="right" vertical="center" shrinkToFit="1"/>
      <protection locked="0"/>
    </xf>
    <xf numFmtId="38" fontId="10" fillId="6" borderId="4" xfId="1" applyFont="1" applyFill="1" applyBorder="1" applyAlignment="1" applyProtection="1">
      <alignment horizontal="right" vertical="center" shrinkToFit="1"/>
      <protection locked="0"/>
    </xf>
    <xf numFmtId="38" fontId="10" fillId="6" borderId="35" xfId="1" applyFont="1" applyFill="1" applyBorder="1" applyAlignment="1" applyProtection="1">
      <alignment horizontal="right" vertical="center" shrinkToFit="1"/>
    </xf>
    <xf numFmtId="40" fontId="10" fillId="11" borderId="35" xfId="1" applyNumberFormat="1" applyFont="1" applyFill="1" applyBorder="1" applyAlignment="1" applyProtection="1">
      <alignment horizontal="right" vertical="center" shrinkToFit="1"/>
      <protection locked="0"/>
    </xf>
    <xf numFmtId="38" fontId="10" fillId="0" borderId="35" xfId="1" applyFont="1" applyFill="1" applyBorder="1" applyAlignment="1" applyProtection="1">
      <alignment horizontal="right" vertical="center" shrinkToFit="1"/>
      <protection locked="0"/>
    </xf>
    <xf numFmtId="38" fontId="10" fillId="6" borderId="35" xfId="1" applyFont="1" applyFill="1" applyBorder="1" applyAlignment="1" applyProtection="1">
      <alignment horizontal="right" vertical="center" shrinkToFit="1"/>
      <protection locked="0"/>
    </xf>
    <xf numFmtId="187" fontId="10" fillId="6" borderId="24" xfId="1" applyNumberFormat="1" applyFont="1" applyFill="1" applyBorder="1" applyAlignment="1" applyProtection="1">
      <alignment horizontal="right" vertical="center" shrinkToFit="1"/>
    </xf>
    <xf numFmtId="187" fontId="10" fillId="6" borderId="4" xfId="1" applyNumberFormat="1" applyFont="1" applyFill="1" applyBorder="1" applyAlignment="1" applyProtection="1">
      <alignment horizontal="right" vertical="center" shrinkToFit="1"/>
    </xf>
    <xf numFmtId="187" fontId="10" fillId="6" borderId="35" xfId="1" applyNumberFormat="1" applyFont="1" applyFill="1" applyBorder="1" applyAlignment="1" applyProtection="1">
      <alignment horizontal="right" vertical="center" shrinkToFit="1"/>
    </xf>
    <xf numFmtId="38" fontId="11" fillId="0" borderId="24" xfId="1" applyFont="1" applyFill="1" applyBorder="1" applyAlignment="1" applyProtection="1">
      <alignment horizontal="right" vertical="center" shrinkToFit="1"/>
    </xf>
    <xf numFmtId="38" fontId="10" fillId="0" borderId="41" xfId="1" applyFont="1" applyFill="1" applyBorder="1" applyAlignment="1" applyProtection="1">
      <alignment horizontal="right" vertical="center" shrinkToFit="1"/>
    </xf>
    <xf numFmtId="187" fontId="10" fillId="6" borderId="42" xfId="1" applyNumberFormat="1" applyFont="1" applyFill="1" applyBorder="1" applyAlignment="1" applyProtection="1">
      <alignment horizontal="right" vertical="center" shrinkToFit="1"/>
    </xf>
    <xf numFmtId="38" fontId="11" fillId="0" borderId="4" xfId="1" applyFont="1" applyFill="1" applyBorder="1" applyAlignment="1" applyProtection="1">
      <alignment horizontal="right" vertical="center" shrinkToFit="1"/>
    </xf>
    <xf numFmtId="38" fontId="10" fillId="0" borderId="19" xfId="1" applyFont="1" applyFill="1" applyBorder="1" applyAlignment="1" applyProtection="1">
      <alignment horizontal="right" vertical="center" shrinkToFit="1"/>
    </xf>
    <xf numFmtId="187" fontId="10" fillId="6" borderId="22" xfId="1" applyNumberFormat="1" applyFont="1" applyFill="1" applyBorder="1" applyAlignment="1" applyProtection="1">
      <alignment horizontal="right" vertical="center" shrinkToFit="1"/>
    </xf>
    <xf numFmtId="38" fontId="11" fillId="0" borderId="35" xfId="1" applyFont="1" applyFill="1" applyBorder="1" applyAlignment="1" applyProtection="1">
      <alignment horizontal="right" vertical="center" shrinkToFit="1"/>
    </xf>
    <xf numFmtId="38" fontId="10" fillId="0" borderId="34" xfId="1" applyFont="1" applyFill="1" applyBorder="1" applyAlignment="1" applyProtection="1">
      <alignment horizontal="right" vertical="center" shrinkToFit="1"/>
    </xf>
    <xf numFmtId="187" fontId="10" fillId="6" borderId="36" xfId="1" applyNumberFormat="1" applyFont="1" applyFill="1" applyBorder="1" applyAlignment="1" applyProtection="1">
      <alignment horizontal="right" vertical="center" shrinkToFit="1"/>
    </xf>
    <xf numFmtId="40" fontId="11" fillId="0" borderId="24" xfId="1" applyNumberFormat="1" applyFont="1" applyFill="1" applyBorder="1" applyAlignment="1" applyProtection="1">
      <alignment horizontal="right" vertical="center" shrinkToFit="1"/>
      <protection locked="0"/>
    </xf>
    <xf numFmtId="40" fontId="11" fillId="0" borderId="4" xfId="1" applyNumberFormat="1" applyFont="1" applyFill="1" applyBorder="1" applyAlignment="1" applyProtection="1">
      <alignment horizontal="right" vertical="center" shrinkToFit="1"/>
      <protection locked="0"/>
    </xf>
    <xf numFmtId="40" fontId="46" fillId="0" borderId="4" xfId="1" applyNumberFormat="1" applyFont="1" applyFill="1" applyBorder="1" applyAlignment="1" applyProtection="1">
      <alignment horizontal="right" vertical="center" shrinkToFit="1"/>
      <protection locked="0"/>
    </xf>
    <xf numFmtId="40" fontId="11" fillId="0" borderId="35" xfId="1" applyNumberFormat="1" applyFont="1" applyFill="1" applyBorder="1" applyAlignment="1" applyProtection="1">
      <alignment horizontal="right" vertical="center" shrinkToFit="1"/>
      <protection locked="0"/>
    </xf>
    <xf numFmtId="0" fontId="0" fillId="2" borderId="18" xfId="0" applyFill="1" applyBorder="1" applyAlignment="1" applyProtection="1">
      <alignment horizontal="center" vertical="center" shrinkToFit="1"/>
      <protection locked="0"/>
    </xf>
    <xf numFmtId="0" fontId="0" fillId="2" borderId="7" xfId="0" applyFill="1" applyBorder="1" applyAlignment="1" applyProtection="1">
      <alignment horizontal="center" vertical="center" shrinkToFit="1"/>
      <protection locked="0"/>
    </xf>
    <xf numFmtId="0" fontId="0" fillId="2" borderId="20" xfId="0" applyFill="1" applyBorder="1" applyAlignment="1" applyProtection="1">
      <alignment horizontal="center" vertical="center" shrinkToFit="1"/>
      <protection locked="0"/>
    </xf>
    <xf numFmtId="38" fontId="0" fillId="2" borderId="10" xfId="0" applyNumberFormat="1" applyFill="1" applyBorder="1" applyAlignment="1" applyProtection="1">
      <alignment horizontal="center" vertical="center" shrinkToFit="1"/>
      <protection locked="0"/>
    </xf>
    <xf numFmtId="0" fontId="0" fillId="5" borderId="18" xfId="0" applyFill="1" applyBorder="1" applyAlignment="1" applyProtection="1">
      <alignment horizontal="center" vertical="center" shrinkToFit="1"/>
      <protection locked="0"/>
    </xf>
    <xf numFmtId="0" fontId="0" fillId="5" borderId="7" xfId="0" applyFill="1" applyBorder="1" applyAlignment="1" applyProtection="1">
      <alignment horizontal="center" vertical="center" shrinkToFit="1"/>
      <protection locked="0"/>
    </xf>
    <xf numFmtId="0" fontId="0" fillId="5" borderId="20" xfId="0" applyFill="1" applyBorder="1" applyAlignment="1" applyProtection="1">
      <alignment horizontal="center" vertical="center" shrinkToFit="1"/>
      <protection locked="0"/>
    </xf>
    <xf numFmtId="38" fontId="0" fillId="5" borderId="10" xfId="0" applyNumberFormat="1" applyFill="1" applyBorder="1" applyAlignment="1" applyProtection="1">
      <alignment horizontal="center" vertical="center" shrinkToFit="1"/>
      <protection locked="0"/>
    </xf>
    <xf numFmtId="38" fontId="0" fillId="2" borderId="19" xfId="1" applyFont="1" applyFill="1" applyBorder="1" applyAlignment="1" applyProtection="1">
      <alignment horizontal="center" vertical="center" shrinkToFit="1"/>
      <protection locked="0"/>
    </xf>
    <xf numFmtId="38" fontId="0" fillId="2" borderId="0" xfId="1" applyFont="1" applyFill="1" applyBorder="1" applyAlignment="1" applyProtection="1">
      <alignment horizontal="center" vertical="center" shrinkToFit="1"/>
      <protection locked="0"/>
    </xf>
    <xf numFmtId="38" fontId="11" fillId="0" borderId="23" xfId="1" applyFont="1" applyFill="1" applyBorder="1" applyAlignment="1" applyProtection="1">
      <alignment horizontal="center" vertical="center" shrinkToFit="1"/>
    </xf>
    <xf numFmtId="38" fontId="11" fillId="0" borderId="20" xfId="1" applyFont="1" applyFill="1" applyBorder="1" applyAlignment="1" applyProtection="1">
      <alignment horizontal="center" vertical="center" shrinkToFit="1"/>
    </xf>
    <xf numFmtId="38" fontId="11" fillId="0" borderId="38" xfId="1" applyFont="1" applyFill="1" applyBorder="1" applyAlignment="1" applyProtection="1">
      <alignment horizontal="center" vertical="center" shrinkToFit="1"/>
    </xf>
    <xf numFmtId="0" fontId="19" fillId="4" borderId="18" xfId="0" applyFont="1" applyFill="1" applyBorder="1" applyAlignment="1" applyProtection="1">
      <alignment horizontal="center" vertical="center"/>
      <protection locked="0"/>
    </xf>
    <xf numFmtId="38" fontId="0" fillId="4" borderId="6" xfId="0" applyNumberFormat="1" applyFill="1" applyBorder="1" applyAlignment="1" applyProtection="1">
      <alignment horizontal="right" vertical="center" shrinkToFit="1"/>
      <protection locked="0"/>
    </xf>
    <xf numFmtId="0" fontId="0" fillId="3" borderId="8" xfId="0" applyFill="1" applyBorder="1" applyAlignment="1" applyProtection="1">
      <alignment horizontal="center" vertical="center" shrinkToFit="1"/>
      <protection locked="0"/>
    </xf>
    <xf numFmtId="0" fontId="0" fillId="3" borderId="19" xfId="0" applyFill="1" applyBorder="1" applyAlignment="1" applyProtection="1">
      <alignment horizontal="center" vertical="center" shrinkToFit="1"/>
      <protection locked="0"/>
    </xf>
    <xf numFmtId="9" fontId="0" fillId="3" borderId="19" xfId="2" applyFont="1" applyFill="1" applyBorder="1" applyAlignment="1" applyProtection="1">
      <alignment horizontal="center" vertical="center" shrinkToFit="1"/>
      <protection locked="0"/>
    </xf>
    <xf numFmtId="9" fontId="0" fillId="3" borderId="9" xfId="0" applyNumberFormat="1" applyFill="1" applyBorder="1" applyAlignment="1" applyProtection="1">
      <alignment horizontal="center" vertical="center" shrinkToFit="1"/>
      <protection locked="0"/>
    </xf>
    <xf numFmtId="38" fontId="0" fillId="3" borderId="6" xfId="0" applyNumberFormat="1" applyFill="1" applyBorder="1" applyAlignment="1" applyProtection="1">
      <alignment horizontal="right" vertical="center" shrinkToFit="1"/>
      <protection locked="0"/>
    </xf>
    <xf numFmtId="38" fontId="0" fillId="5" borderId="19" xfId="1" applyFont="1" applyFill="1" applyBorder="1" applyAlignment="1" applyProtection="1">
      <alignment horizontal="center" vertical="center" shrinkToFit="1"/>
      <protection locked="0"/>
    </xf>
    <xf numFmtId="38" fontId="0" fillId="5" borderId="0" xfId="1" applyFont="1" applyFill="1" applyBorder="1" applyAlignment="1" applyProtection="1">
      <alignment horizontal="center" vertical="center" shrinkToFit="1"/>
      <protection locked="0"/>
    </xf>
    <xf numFmtId="0" fontId="10" fillId="0" borderId="1" xfId="0" applyFont="1" applyBorder="1" applyAlignment="1" applyProtection="1">
      <alignment horizontal="center" vertical="center" shrinkToFit="1"/>
      <protection locked="0"/>
    </xf>
    <xf numFmtId="178" fontId="10" fillId="3" borderId="1" xfId="0" applyNumberFormat="1" applyFont="1" applyFill="1" applyBorder="1" applyAlignment="1" applyProtection="1">
      <alignment horizontal="center" vertical="center" shrinkToFit="1"/>
      <protection locked="0"/>
    </xf>
    <xf numFmtId="0" fontId="0" fillId="0" borderId="1" xfId="0" applyBorder="1" applyAlignment="1" applyProtection="1">
      <alignment horizontal="center" vertical="center" shrinkToFit="1"/>
      <protection locked="0"/>
    </xf>
    <xf numFmtId="0" fontId="10" fillId="3" borderId="1" xfId="0" applyFont="1" applyFill="1" applyBorder="1" applyAlignment="1" applyProtection="1">
      <alignment vertical="center" shrinkToFit="1"/>
      <protection locked="0"/>
    </xf>
    <xf numFmtId="0" fontId="0" fillId="0" borderId="3" xfId="0" applyBorder="1" applyAlignment="1" applyProtection="1">
      <alignment horizontal="center" vertical="center" shrinkToFit="1"/>
      <protection locked="0"/>
    </xf>
    <xf numFmtId="0" fontId="13" fillId="0" borderId="1" xfId="0" applyFont="1" applyBorder="1" applyAlignment="1" applyProtection="1">
      <alignment horizontal="center" vertical="center" shrinkToFit="1"/>
      <protection locked="0"/>
    </xf>
    <xf numFmtId="38" fontId="0" fillId="10" borderId="3" xfId="0" applyNumberFormat="1" applyFill="1" applyBorder="1" applyAlignment="1" applyProtection="1">
      <alignment horizontal="right" vertical="center" shrinkToFit="1"/>
      <protection locked="0"/>
    </xf>
    <xf numFmtId="190" fontId="0" fillId="10" borderId="3" xfId="0" applyNumberFormat="1" applyFill="1" applyBorder="1" applyAlignment="1" applyProtection="1">
      <alignment horizontal="right" vertical="center" shrinkToFit="1"/>
      <protection locked="0"/>
    </xf>
    <xf numFmtId="38" fontId="0" fillId="6" borderId="3" xfId="0" applyNumberFormat="1" applyFill="1" applyBorder="1" applyAlignment="1" applyProtection="1">
      <alignment horizontal="right" vertical="center" shrinkToFit="1"/>
      <protection locked="0"/>
    </xf>
    <xf numFmtId="184" fontId="0" fillId="6" borderId="3" xfId="0" applyNumberFormat="1" applyFill="1" applyBorder="1" applyAlignment="1" applyProtection="1">
      <alignment horizontal="right" vertical="center" shrinkToFit="1"/>
      <protection locked="0"/>
    </xf>
    <xf numFmtId="38" fontId="0" fillId="6" borderId="1" xfId="0" applyNumberFormat="1" applyFill="1" applyBorder="1" applyAlignment="1" applyProtection="1">
      <alignment horizontal="right" vertical="center" shrinkToFit="1"/>
      <protection locked="0"/>
    </xf>
    <xf numFmtId="184" fontId="0" fillId="6" borderId="1" xfId="0" applyNumberFormat="1" applyFill="1" applyBorder="1" applyAlignment="1" applyProtection="1">
      <alignment horizontal="right" vertical="center" shrinkToFit="1"/>
      <protection locked="0"/>
    </xf>
    <xf numFmtId="179" fontId="10" fillId="6" borderId="1" xfId="1" applyNumberFormat="1" applyFont="1" applyFill="1" applyBorder="1" applyAlignment="1" applyProtection="1">
      <alignment horizontal="right" vertical="center" shrinkToFit="1"/>
      <protection locked="0"/>
    </xf>
    <xf numFmtId="179" fontId="10" fillId="6" borderId="1" xfId="1" applyNumberFormat="1" applyFont="1" applyFill="1" applyBorder="1" applyAlignment="1" applyProtection="1">
      <alignment horizontal="right" vertical="center"/>
      <protection locked="0"/>
    </xf>
    <xf numFmtId="38" fontId="11" fillId="0" borderId="24" xfId="1" applyFont="1" applyFill="1" applyBorder="1" applyAlignment="1" applyProtection="1">
      <alignment horizontal="right" vertical="center" shrinkToFit="1"/>
      <protection locked="0"/>
    </xf>
    <xf numFmtId="38" fontId="11" fillId="0" borderId="4" xfId="1" applyFont="1" applyFill="1" applyBorder="1" applyAlignment="1" applyProtection="1">
      <alignment horizontal="right" vertical="center" shrinkToFit="1"/>
      <protection locked="0"/>
    </xf>
    <xf numFmtId="38" fontId="11" fillId="0" borderId="4" xfId="1" applyFont="1" applyFill="1" applyBorder="1" applyAlignment="1" applyProtection="1">
      <alignment horizontal="right" vertical="center" wrapText="1" shrinkToFit="1"/>
      <protection locked="0"/>
    </xf>
    <xf numFmtId="38" fontId="11" fillId="0" borderId="35" xfId="1" applyFont="1" applyFill="1" applyBorder="1" applyAlignment="1" applyProtection="1">
      <alignment horizontal="right" vertical="center" shrinkToFit="1"/>
      <protection locked="0"/>
    </xf>
    <xf numFmtId="38" fontId="11" fillId="0" borderId="24" xfId="1" applyFont="1" applyFill="1" applyBorder="1" applyAlignment="1" applyProtection="1">
      <alignment horizontal="center" vertical="center" shrinkToFit="1"/>
      <protection locked="0"/>
    </xf>
    <xf numFmtId="38" fontId="11" fillId="0" borderId="24" xfId="1" applyFont="1" applyBorder="1" applyAlignment="1" applyProtection="1">
      <alignment horizontal="center" vertical="center" shrinkToFit="1"/>
      <protection locked="0"/>
    </xf>
    <xf numFmtId="38" fontId="11" fillId="0" borderId="4" xfId="1" applyFont="1" applyFill="1" applyBorder="1" applyAlignment="1" applyProtection="1">
      <alignment horizontal="center" vertical="center" shrinkToFit="1"/>
      <protection locked="0"/>
    </xf>
    <xf numFmtId="38" fontId="11" fillId="0" borderId="4" xfId="1" applyFont="1" applyBorder="1" applyAlignment="1" applyProtection="1">
      <alignment horizontal="center" vertical="center" shrinkToFit="1"/>
      <protection locked="0"/>
    </xf>
    <xf numFmtId="0" fontId="0" fillId="0" borderId="21" xfId="0" applyBorder="1" applyAlignment="1" applyProtection="1">
      <alignment horizontal="center" vertical="center" shrinkToFit="1"/>
      <protection locked="0"/>
    </xf>
    <xf numFmtId="0" fontId="10" fillId="0" borderId="59" xfId="0" applyFont="1" applyBorder="1" applyAlignment="1" applyProtection="1">
      <alignment horizontal="center" vertical="center" wrapText="1" shrinkToFit="1"/>
      <protection locked="0"/>
    </xf>
    <xf numFmtId="0" fontId="10" fillId="0" borderId="42" xfId="0" applyFont="1" applyBorder="1" applyAlignment="1" applyProtection="1">
      <alignment horizontal="center" vertical="center" wrapText="1" shrinkToFit="1"/>
      <protection locked="0"/>
    </xf>
    <xf numFmtId="186" fontId="4" fillId="0" borderId="24" xfId="0" applyNumberFormat="1" applyFont="1" applyBorder="1" applyAlignment="1" applyProtection="1">
      <alignment horizontal="center" vertical="center" wrapText="1" shrinkToFit="1"/>
      <protection locked="0"/>
    </xf>
    <xf numFmtId="0" fontId="10" fillId="10" borderId="24" xfId="0" applyFont="1" applyFill="1" applyBorder="1" applyAlignment="1" applyProtection="1">
      <alignment horizontal="center" vertical="center" wrapText="1" shrinkToFit="1"/>
      <protection locked="0"/>
    </xf>
    <xf numFmtId="0" fontId="10" fillId="0" borderId="24" xfId="0" applyFont="1" applyBorder="1" applyAlignment="1" applyProtection="1">
      <alignment horizontal="center" vertical="center" wrapText="1" shrinkToFit="1"/>
      <protection locked="0"/>
    </xf>
    <xf numFmtId="0" fontId="10" fillId="0" borderId="43" xfId="0" applyFont="1" applyBorder="1" applyAlignment="1" applyProtection="1">
      <alignment horizontal="center" vertical="center" wrapText="1" shrinkToFit="1"/>
      <protection locked="0"/>
    </xf>
    <xf numFmtId="0" fontId="10" fillId="0" borderId="45" xfId="0" applyFont="1" applyBorder="1" applyAlignment="1" applyProtection="1">
      <alignment horizontal="center" vertical="center" wrapText="1" shrinkToFit="1"/>
      <protection locked="0"/>
    </xf>
    <xf numFmtId="0" fontId="15" fillId="0" borderId="24" xfId="0" applyFont="1" applyBorder="1" applyAlignment="1" applyProtection="1">
      <alignment horizontal="center" vertical="center" wrapText="1" shrinkToFit="1"/>
      <protection locked="0"/>
    </xf>
    <xf numFmtId="0" fontId="15" fillId="10" borderId="41" xfId="0" applyFont="1" applyFill="1" applyBorder="1" applyAlignment="1" applyProtection="1">
      <alignment horizontal="center" vertical="center" wrapText="1" shrinkToFit="1"/>
      <protection locked="0"/>
    </xf>
    <xf numFmtId="0" fontId="15" fillId="0" borderId="41" xfId="0" applyFont="1" applyBorder="1" applyAlignment="1" applyProtection="1">
      <alignment horizontal="center" vertical="center" wrapText="1" shrinkToFit="1"/>
      <protection locked="0"/>
    </xf>
    <xf numFmtId="0" fontId="25" fillId="0" borderId="24" xfId="0" applyFont="1" applyBorder="1" applyAlignment="1" applyProtection="1">
      <alignment horizontal="center" vertical="center" wrapText="1" shrinkToFit="1"/>
      <protection locked="0"/>
    </xf>
    <xf numFmtId="0" fontId="25" fillId="0" borderId="41" xfId="0" applyFont="1" applyBorder="1" applyAlignment="1" applyProtection="1">
      <alignment horizontal="center" vertical="center" wrapText="1" shrinkToFit="1"/>
      <protection locked="0"/>
    </xf>
    <xf numFmtId="0" fontId="10" fillId="0" borderId="41" xfId="0" applyFont="1" applyBorder="1" applyAlignment="1" applyProtection="1">
      <alignment horizontal="center" vertical="center" wrapText="1" shrinkToFit="1"/>
      <protection locked="0"/>
    </xf>
    <xf numFmtId="0" fontId="4" fillId="10" borderId="23" xfId="0" applyFont="1" applyFill="1" applyBorder="1" applyAlignment="1" applyProtection="1">
      <alignment horizontal="center" vertical="center" wrapText="1" shrinkToFit="1"/>
      <protection locked="0"/>
    </xf>
    <xf numFmtId="0" fontId="4" fillId="10" borderId="24" xfId="0" applyFont="1" applyFill="1" applyBorder="1" applyAlignment="1" applyProtection="1">
      <alignment horizontal="center" vertical="center" wrapText="1" shrinkToFit="1"/>
      <protection locked="0"/>
    </xf>
    <xf numFmtId="0" fontId="4" fillId="10" borderId="41" xfId="0" applyFont="1" applyFill="1" applyBorder="1" applyAlignment="1" applyProtection="1">
      <alignment horizontal="center" vertical="center" wrapText="1" shrinkToFit="1"/>
      <protection locked="0"/>
    </xf>
    <xf numFmtId="0" fontId="4" fillId="7" borderId="44" xfId="0" applyFont="1" applyFill="1" applyBorder="1" applyAlignment="1" applyProtection="1">
      <alignment horizontal="center" vertical="center" wrapText="1" shrinkToFit="1"/>
      <protection locked="0"/>
    </xf>
    <xf numFmtId="0" fontId="10" fillId="0" borderId="23" xfId="0" applyFont="1" applyBorder="1" applyAlignment="1" applyProtection="1">
      <alignment horizontal="center" vertical="center" wrapText="1" shrinkToFit="1"/>
      <protection locked="0"/>
    </xf>
    <xf numFmtId="0" fontId="4" fillId="0" borderId="24" xfId="0" applyFont="1" applyBorder="1" applyAlignment="1" applyProtection="1">
      <alignment horizontal="center" vertical="center" wrapText="1" shrinkToFit="1"/>
      <protection locked="0"/>
    </xf>
    <xf numFmtId="0" fontId="25" fillId="0" borderId="23" xfId="0" applyFont="1" applyBorder="1" applyAlignment="1" applyProtection="1">
      <alignment horizontal="center" vertical="center" wrapText="1" shrinkToFit="1"/>
      <protection locked="0"/>
    </xf>
    <xf numFmtId="0" fontId="10" fillId="10" borderId="43" xfId="0" applyFont="1" applyFill="1" applyBorder="1" applyAlignment="1" applyProtection="1">
      <alignment horizontal="center" vertical="center" wrapText="1" shrinkToFit="1"/>
      <protection locked="0"/>
    </xf>
    <xf numFmtId="0" fontId="10" fillId="0" borderId="59" xfId="0" applyFont="1" applyBorder="1" applyAlignment="1" applyProtection="1">
      <alignment horizontal="center" vertical="center" shrinkToFit="1"/>
      <protection locked="0"/>
    </xf>
    <xf numFmtId="0" fontId="32" fillId="11" borderId="0" xfId="0" applyFont="1" applyFill="1" applyAlignment="1">
      <alignment vertical="center"/>
    </xf>
    <xf numFmtId="0" fontId="32" fillId="11" borderId="6" xfId="0" applyFont="1" applyFill="1" applyBorder="1" applyAlignment="1">
      <alignment horizontal="center" vertical="center"/>
    </xf>
    <xf numFmtId="188" fontId="31" fillId="11" borderId="1" xfId="0" applyNumberFormat="1" applyFont="1" applyFill="1" applyBorder="1" applyAlignment="1">
      <alignment horizontal="right" vertical="center" wrapText="1"/>
    </xf>
    <xf numFmtId="179" fontId="32" fillId="11" borderId="0" xfId="0" applyNumberFormat="1" applyFont="1" applyFill="1" applyAlignment="1">
      <alignment vertical="center"/>
    </xf>
    <xf numFmtId="179" fontId="32" fillId="11" borderId="17" xfId="0" applyNumberFormat="1" applyFont="1" applyFill="1" applyBorder="1" applyAlignment="1">
      <alignment vertical="center"/>
    </xf>
    <xf numFmtId="0" fontId="32" fillId="11" borderId="0" xfId="0" applyFont="1" applyFill="1" applyAlignment="1">
      <alignment horizontal="right" vertical="center"/>
    </xf>
    <xf numFmtId="0" fontId="44" fillId="11" borderId="4" xfId="0" applyFont="1" applyFill="1" applyBorder="1" applyAlignment="1">
      <alignment horizontal="center" vertical="center" wrapText="1"/>
    </xf>
    <xf numFmtId="38" fontId="13" fillId="6" borderId="39" xfId="1" applyFont="1" applyFill="1" applyBorder="1" applyAlignment="1" applyProtection="1">
      <alignment horizontal="right" vertical="center" shrinkToFit="1"/>
      <protection locked="0"/>
    </xf>
    <xf numFmtId="38" fontId="11" fillId="0" borderId="45" xfId="1" applyFont="1" applyBorder="1" applyAlignment="1" applyProtection="1">
      <alignment horizontal="right" vertical="center" shrinkToFit="1"/>
      <protection locked="0"/>
    </xf>
    <xf numFmtId="38" fontId="11" fillId="0" borderId="41" xfId="1" applyFont="1" applyBorder="1" applyAlignment="1" applyProtection="1">
      <alignment horizontal="right" vertical="center" shrinkToFit="1"/>
      <protection locked="0"/>
    </xf>
    <xf numFmtId="38" fontId="11" fillId="0" borderId="44" xfId="1" applyFont="1" applyBorder="1" applyAlignment="1" applyProtection="1">
      <alignment horizontal="right" vertical="center" shrinkToFit="1"/>
      <protection locked="0"/>
    </xf>
    <xf numFmtId="38" fontId="11" fillId="0" borderId="0" xfId="1" applyFont="1" applyBorder="1" applyAlignment="1" applyProtection="1">
      <alignment horizontal="right" vertical="center" shrinkToFit="1"/>
      <protection locked="0"/>
    </xf>
    <xf numFmtId="38" fontId="11" fillId="0" borderId="19" xfId="1" applyFont="1" applyBorder="1" applyAlignment="1" applyProtection="1">
      <alignment horizontal="right" vertical="center" shrinkToFit="1"/>
      <protection locked="0"/>
    </xf>
    <xf numFmtId="38" fontId="11" fillId="0" borderId="40" xfId="1" applyFont="1" applyBorder="1" applyAlignment="1" applyProtection="1">
      <alignment horizontal="right" vertical="center" shrinkToFit="1"/>
      <protection locked="0"/>
    </xf>
    <xf numFmtId="0" fontId="10" fillId="0" borderId="0" xfId="0" applyFont="1" applyAlignment="1" applyProtection="1">
      <alignment vertical="center"/>
      <protection locked="0"/>
    </xf>
    <xf numFmtId="179" fontId="31" fillId="11" borderId="60" xfId="0" applyNumberFormat="1" applyFont="1" applyFill="1" applyBorder="1" applyAlignment="1">
      <alignment horizontal="right" vertical="center" wrapText="1"/>
    </xf>
    <xf numFmtId="0" fontId="44" fillId="0" borderId="60" xfId="0" applyFont="1" applyBorder="1" applyAlignment="1">
      <alignment horizontal="justify" vertical="center" wrapText="1"/>
    </xf>
    <xf numFmtId="179" fontId="31" fillId="11" borderId="1" xfId="0" applyNumberFormat="1" applyFont="1" applyFill="1" applyBorder="1" applyAlignment="1">
      <alignment horizontal="right" vertical="center" wrapText="1"/>
    </xf>
    <xf numFmtId="0" fontId="44" fillId="0" borderId="1" xfId="0" applyFont="1" applyBorder="1" applyAlignment="1">
      <alignment horizontal="justify" vertical="center" wrapText="1"/>
    </xf>
    <xf numFmtId="0" fontId="22" fillId="0" borderId="0" xfId="0" applyFont="1" applyAlignment="1" applyProtection="1">
      <alignment horizontal="center" vertical="center"/>
      <protection locked="0"/>
    </xf>
    <xf numFmtId="0" fontId="22" fillId="0" borderId="1" xfId="0" applyFont="1" applyBorder="1" applyAlignment="1" applyProtection="1">
      <alignment horizontal="center" vertical="center" shrinkToFit="1"/>
      <protection locked="0"/>
    </xf>
    <xf numFmtId="0" fontId="22" fillId="0" borderId="11" xfId="0" applyFont="1" applyBorder="1" applyAlignment="1" applyProtection="1">
      <alignment horizontal="center" vertical="center" shrinkToFit="1"/>
      <protection locked="0"/>
    </xf>
    <xf numFmtId="0" fontId="22" fillId="0" borderId="33" xfId="0" applyFont="1" applyBorder="1" applyAlignment="1" applyProtection="1">
      <alignment horizontal="center" vertical="center" shrinkToFit="1"/>
      <protection locked="0"/>
    </xf>
    <xf numFmtId="0" fontId="22" fillId="0" borderId="30" xfId="0" applyFont="1" applyBorder="1" applyAlignment="1" applyProtection="1">
      <alignment horizontal="center" vertical="center" shrinkToFit="1"/>
      <protection locked="0"/>
    </xf>
    <xf numFmtId="0" fontId="53" fillId="0" borderId="1" xfId="0" applyFont="1" applyBorder="1" applyAlignment="1">
      <alignment horizontal="right" vertical="center" wrapText="1"/>
    </xf>
    <xf numFmtId="0" fontId="32" fillId="0" borderId="0" xfId="0" quotePrefix="1" applyFont="1" applyAlignment="1">
      <alignment vertical="center"/>
    </xf>
    <xf numFmtId="0" fontId="37" fillId="0" borderId="60" xfId="0" applyFont="1" applyBorder="1" applyAlignment="1">
      <alignment horizontal="center" vertical="center" wrapText="1"/>
    </xf>
    <xf numFmtId="0" fontId="37" fillId="0" borderId="1" xfId="0" applyFont="1" applyBorder="1" applyAlignment="1">
      <alignment horizontal="center" vertical="center" wrapText="1"/>
    </xf>
    <xf numFmtId="0" fontId="10" fillId="6" borderId="38" xfId="0" applyFont="1" applyFill="1" applyBorder="1" applyAlignment="1" applyProtection="1">
      <alignment horizontal="center" vertical="center" shrinkToFit="1"/>
      <protection locked="0"/>
    </xf>
    <xf numFmtId="191" fontId="32" fillId="0" borderId="0" xfId="0" applyNumberFormat="1" applyFont="1" applyAlignment="1">
      <alignment vertical="center"/>
    </xf>
    <xf numFmtId="0" fontId="17" fillId="8" borderId="18" xfId="0" applyFont="1" applyFill="1" applyBorder="1" applyAlignment="1" applyProtection="1">
      <alignment horizontal="center" vertical="center" shrinkToFit="1"/>
      <protection locked="0"/>
    </xf>
    <xf numFmtId="0" fontId="18" fillId="8" borderId="18" xfId="0" applyFont="1" applyFill="1" applyBorder="1" applyAlignment="1" applyProtection="1">
      <alignment horizontal="center" vertical="center" shrinkToFit="1"/>
      <protection locked="0"/>
    </xf>
    <xf numFmtId="0" fontId="5" fillId="0" borderId="0" xfId="0" applyFont="1" applyAlignment="1" applyProtection="1">
      <alignment horizontal="center" vertical="center" shrinkToFit="1"/>
      <protection locked="0"/>
    </xf>
    <xf numFmtId="0" fontId="0" fillId="8" borderId="18" xfId="0" applyFill="1" applyBorder="1" applyAlignment="1" applyProtection="1">
      <alignment horizontal="center" vertical="center" shrinkToFit="1"/>
      <protection locked="0"/>
    </xf>
    <xf numFmtId="0" fontId="0" fillId="8" borderId="7" xfId="0" applyFill="1" applyBorder="1" applyAlignment="1" applyProtection="1">
      <alignment horizontal="center" vertical="center" shrinkToFit="1"/>
      <protection locked="0"/>
    </xf>
    <xf numFmtId="0" fontId="17" fillId="8" borderId="0" xfId="0" applyFont="1" applyFill="1" applyAlignment="1" applyProtection="1">
      <alignment horizontal="center" vertical="center" shrinkToFit="1"/>
      <protection locked="0"/>
    </xf>
    <xf numFmtId="0" fontId="18" fillId="8" borderId="0" xfId="0" applyFont="1" applyFill="1" applyAlignment="1" applyProtection="1">
      <alignment horizontal="center" vertical="center" shrinkToFit="1"/>
      <protection locked="0"/>
    </xf>
    <xf numFmtId="0" fontId="0" fillId="8" borderId="0" xfId="0" applyFill="1" applyAlignment="1" applyProtection="1">
      <alignment horizontal="center" vertical="center" shrinkToFit="1"/>
      <protection locked="0"/>
    </xf>
    <xf numFmtId="0" fontId="0" fillId="8" borderId="20" xfId="0" applyFill="1" applyBorder="1" applyAlignment="1" applyProtection="1">
      <alignment horizontal="center" vertical="center" shrinkToFit="1"/>
      <protection locked="0"/>
    </xf>
    <xf numFmtId="0" fontId="0" fillId="7" borderId="18" xfId="0" applyFill="1" applyBorder="1" applyAlignment="1" applyProtection="1">
      <alignment horizontal="center" vertical="center" shrinkToFit="1"/>
      <protection locked="0"/>
    </xf>
    <xf numFmtId="0" fontId="0" fillId="7" borderId="7" xfId="0" applyFill="1" applyBorder="1" applyAlignment="1" applyProtection="1">
      <alignment horizontal="center" vertical="center" shrinkToFit="1"/>
      <protection locked="0"/>
    </xf>
    <xf numFmtId="0" fontId="19" fillId="3" borderId="18" xfId="0" applyFont="1" applyFill="1" applyBorder="1" applyAlignment="1" applyProtection="1">
      <alignment horizontal="center" vertical="center" shrinkToFit="1"/>
      <protection locked="0"/>
    </xf>
    <xf numFmtId="0" fontId="20" fillId="3" borderId="18" xfId="0" applyFont="1" applyFill="1" applyBorder="1" applyAlignment="1" applyProtection="1">
      <alignment horizontal="center" vertical="center" shrinkToFit="1"/>
      <protection locked="0"/>
    </xf>
    <xf numFmtId="0" fontId="0" fillId="0" borderId="1" xfId="0" applyBorder="1" applyAlignment="1" applyProtection="1">
      <alignment horizontal="center" vertical="center" shrinkToFit="1"/>
      <protection locked="0"/>
    </xf>
    <xf numFmtId="0" fontId="0" fillId="0" borderId="58" xfId="0" applyBorder="1" applyAlignment="1" applyProtection="1">
      <alignment horizontal="center" vertical="center" shrinkToFit="1"/>
      <protection locked="0"/>
    </xf>
    <xf numFmtId="0" fontId="0" fillId="0" borderId="17" xfId="0" applyBorder="1" applyAlignment="1" applyProtection="1">
      <alignment horizontal="center" vertical="center" shrinkToFit="1"/>
      <protection locked="0"/>
    </xf>
    <xf numFmtId="0" fontId="0" fillId="0" borderId="5" xfId="0" applyBorder="1" applyAlignment="1" applyProtection="1">
      <alignment horizontal="center" vertical="center" shrinkToFit="1"/>
      <protection locked="0"/>
    </xf>
    <xf numFmtId="0" fontId="17" fillId="7" borderId="18" xfId="0" applyFont="1" applyFill="1" applyBorder="1" applyAlignment="1" applyProtection="1">
      <alignment horizontal="center" vertical="center" shrinkToFit="1"/>
      <protection locked="0"/>
    </xf>
    <xf numFmtId="0" fontId="18" fillId="7" borderId="18" xfId="0" applyFont="1" applyFill="1" applyBorder="1" applyAlignment="1" applyProtection="1">
      <alignment horizontal="center" vertical="center" shrinkToFit="1"/>
      <protection locked="0"/>
    </xf>
    <xf numFmtId="0" fontId="32" fillId="0" borderId="0" xfId="0" applyFont="1" applyAlignment="1">
      <alignment horizontal="center" vertical="center"/>
    </xf>
    <xf numFmtId="0" fontId="31" fillId="0" borderId="1" xfId="0" applyFont="1" applyBorder="1" applyAlignment="1">
      <alignment horizontal="left" vertical="center" wrapText="1"/>
    </xf>
    <xf numFmtId="0" fontId="32" fillId="12" borderId="0" xfId="0" applyFont="1" applyFill="1" applyAlignment="1">
      <alignment horizontal="left" vertical="center"/>
    </xf>
    <xf numFmtId="0" fontId="32" fillId="12" borderId="0" xfId="0" applyFont="1" applyFill="1" applyAlignment="1">
      <alignment horizontal="right" vertical="center"/>
    </xf>
    <xf numFmtId="9" fontId="30" fillId="0" borderId="1" xfId="0" applyNumberFormat="1" applyFont="1" applyBorder="1" applyAlignment="1">
      <alignment horizontal="center" vertical="center" wrapText="1"/>
    </xf>
    <xf numFmtId="0" fontId="30" fillId="0" borderId="1" xfId="0" applyFont="1" applyBorder="1" applyAlignment="1">
      <alignment horizontal="center" vertical="center" wrapText="1"/>
    </xf>
    <xf numFmtId="0" fontId="29" fillId="0" borderId="54" xfId="0" applyFont="1" applyBorder="1" applyAlignment="1">
      <alignment horizontal="center" vertical="center" wrapText="1"/>
    </xf>
    <xf numFmtId="0" fontId="30" fillId="0" borderId="54" xfId="0" applyFont="1" applyBorder="1" applyAlignment="1">
      <alignment horizontal="center" vertical="center" wrapText="1"/>
    </xf>
    <xf numFmtId="0" fontId="30" fillId="0" borderId="4" xfId="0" applyFont="1" applyBorder="1" applyAlignment="1">
      <alignment horizontal="center" vertical="center" wrapText="1"/>
    </xf>
    <xf numFmtId="0" fontId="30" fillId="0" borderId="61" xfId="0" applyFont="1" applyBorder="1" applyAlignment="1">
      <alignment horizontal="center" vertical="center" wrapText="1"/>
    </xf>
    <xf numFmtId="9" fontId="30" fillId="0" borderId="60" xfId="0" applyNumberFormat="1" applyFont="1" applyBorder="1" applyAlignment="1">
      <alignment horizontal="center" vertical="center" wrapText="1"/>
    </xf>
    <xf numFmtId="0" fontId="30" fillId="0" borderId="2" xfId="0" applyFont="1" applyBorder="1" applyAlignment="1">
      <alignment horizontal="center" vertical="center" wrapText="1"/>
    </xf>
    <xf numFmtId="0" fontId="31" fillId="0" borderId="2" xfId="0" applyFont="1" applyBorder="1" applyAlignment="1">
      <alignment horizontal="center" vertical="center" wrapText="1"/>
    </xf>
    <xf numFmtId="0" fontId="31" fillId="0" borderId="4" xfId="0" applyFont="1" applyBorder="1" applyAlignment="1">
      <alignment horizontal="center" vertical="center" wrapText="1"/>
    </xf>
    <xf numFmtId="0" fontId="54" fillId="0" borderId="4" xfId="0" applyFont="1" applyBorder="1" applyAlignment="1">
      <alignment horizontal="center" vertical="center" wrapText="1"/>
    </xf>
  </cellXfs>
  <cellStyles count="5">
    <cellStyle name="パーセント" xfId="2" builtinId="5"/>
    <cellStyle name="パーセント 2" xfId="4" xr:uid="{00000000-0005-0000-0000-000001000000}"/>
    <cellStyle name="桁区切り" xfId="1" builtinId="6"/>
    <cellStyle name="桁区切り 4" xfId="3" xr:uid="{00000000-0005-0000-0000-000003000000}"/>
    <cellStyle name="標準" xfId="0" builtinId="0"/>
  </cellStyles>
  <dxfs count="0"/>
  <tableStyles count="0" defaultTableStyle="TableStyleMedium2" defaultPivotStyle="PivotStyleLight16"/>
  <colors>
    <mruColors>
      <color rgb="FFFFFFCD"/>
      <color rgb="FFFFFFFF"/>
      <color rgb="FFE7FFFF"/>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59</xdr:col>
      <xdr:colOff>10885</xdr:colOff>
      <xdr:row>2</xdr:row>
      <xdr:rowOff>10886</xdr:rowOff>
    </xdr:from>
    <xdr:ext cx="11495314" cy="14260285"/>
    <xdr:sp macro="" textlink="">
      <xdr:nvSpPr>
        <xdr:cNvPr id="82" name="テキスト ボックス 81">
          <a:extLst>
            <a:ext uri="{FF2B5EF4-FFF2-40B4-BE49-F238E27FC236}">
              <a16:creationId xmlns:a16="http://schemas.microsoft.com/office/drawing/2014/main" id="{5A6E741F-D009-4E57-8C2A-A98F5BABDD99}"/>
            </a:ext>
          </a:extLst>
        </xdr:cNvPr>
        <xdr:cNvSpPr txBox="1">
          <a:spLocks noChangeArrowheads="1"/>
        </xdr:cNvSpPr>
      </xdr:nvSpPr>
      <xdr:spPr bwMode="auto">
        <a:xfrm>
          <a:off x="52001056" y="489857"/>
          <a:ext cx="11495314" cy="14260285"/>
        </a:xfrm>
        <a:prstGeom prst="rect">
          <a:avLst/>
        </a:prstGeom>
        <a:solidFill>
          <a:srgbClr val="FFFFFF"/>
        </a:solidFill>
        <a:ln w="9525">
          <a:noFill/>
          <a:miter lim="800000"/>
          <a:headEnd/>
          <a:tailEnd/>
        </a:ln>
      </xdr:spPr>
      <xdr:txBody>
        <a:bodyPr vert="wordArtVertRtl" wrap="square" lIns="91440" tIns="45720" rIns="91440" bIns="45720" anchor="b" upright="1">
          <a:noAutofit/>
        </a:bodyPr>
        <a:lstStyle/>
        <a:p>
          <a:pPr algn="l" rtl="0">
            <a:defRPr sz="1000"/>
          </a:pPr>
          <a:r>
            <a:rPr lang="ja-JP" altLang="en-US" sz="2800" b="0" i="0" u="none" strike="noStrike" baseline="0">
              <a:solidFill>
                <a:srgbClr val="FF0000"/>
              </a:solidFill>
              <a:latin typeface="ＭＳ 明朝" panose="02020609040205080304" pitchFamily="17" charset="-128"/>
              <a:ea typeface="ＭＳ 明朝" panose="02020609040205080304" pitchFamily="17" charset="-128"/>
              <a:cs typeface="Times New Roman"/>
            </a:rPr>
            <a:t>　　　　</a:t>
          </a:r>
          <a:r>
            <a:rPr lang="en-US" altLang="ja-JP" sz="2800" b="0" i="0" u="none" strike="noStrike" baseline="0">
              <a:solidFill>
                <a:srgbClr val="FF0000"/>
              </a:solidFill>
              <a:latin typeface="ＭＳ 明朝" panose="02020609040205080304" pitchFamily="17" charset="-128"/>
              <a:ea typeface="ＭＳ 明朝" panose="02020609040205080304" pitchFamily="17" charset="-128"/>
              <a:cs typeface="Times New Roman"/>
            </a:rPr>
            <a:t>BG</a:t>
          </a:r>
          <a:r>
            <a:rPr lang="ja-JP" altLang="en-US" sz="2800" b="0" i="0" u="none" strike="noStrike" baseline="0">
              <a:solidFill>
                <a:srgbClr val="FF0000"/>
              </a:solidFill>
              <a:latin typeface="ＭＳ 明朝" panose="02020609040205080304" pitchFamily="17" charset="-128"/>
              <a:ea typeface="ＭＳ 明朝" panose="02020609040205080304" pitchFamily="17" charset="-128"/>
              <a:cs typeface="Times New Roman"/>
            </a:rPr>
            <a:t>列より右側は記入不要です</a:t>
          </a:r>
        </a:p>
      </xdr:txBody>
    </xdr:sp>
    <xdr:clientData/>
  </xdr:oneCellAnchor>
  <xdr:twoCellAnchor>
    <xdr:from>
      <xdr:col>60</xdr:col>
      <xdr:colOff>185057</xdr:colOff>
      <xdr:row>13</xdr:row>
      <xdr:rowOff>206828</xdr:rowOff>
    </xdr:from>
    <xdr:to>
      <xdr:col>61</xdr:col>
      <xdr:colOff>174171</xdr:colOff>
      <xdr:row>15</xdr:row>
      <xdr:rowOff>163285</xdr:rowOff>
    </xdr:to>
    <xdr:sp macro="" textlink="">
      <xdr:nvSpPr>
        <xdr:cNvPr id="83" name="矢印: 右 82">
          <a:extLst>
            <a:ext uri="{FF2B5EF4-FFF2-40B4-BE49-F238E27FC236}">
              <a16:creationId xmlns:a16="http://schemas.microsoft.com/office/drawing/2014/main" id="{71E1B802-0E87-428D-BD99-228EA4425E9D}"/>
            </a:ext>
          </a:extLst>
        </xdr:cNvPr>
        <xdr:cNvSpPr/>
      </xdr:nvSpPr>
      <xdr:spPr>
        <a:xfrm>
          <a:off x="52153457" y="4001588"/>
          <a:ext cx="834934" cy="611777"/>
        </a:xfrm>
        <a:prstGeom prst="rightArrow">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219636</xdr:colOff>
      <xdr:row>13</xdr:row>
      <xdr:rowOff>211568</xdr:rowOff>
    </xdr:from>
    <xdr:ext cx="1689847" cy="825867"/>
    <xdr:sp macro="" textlink="">
      <xdr:nvSpPr>
        <xdr:cNvPr id="4227" name="テキスト ボックス 11">
          <a:extLst>
            <a:ext uri="{FF2B5EF4-FFF2-40B4-BE49-F238E27FC236}">
              <a16:creationId xmlns:a16="http://schemas.microsoft.com/office/drawing/2014/main" id="{158F45D3-7A3F-99CA-0FDB-F0F6699D1880}"/>
            </a:ext>
          </a:extLst>
        </xdr:cNvPr>
        <xdr:cNvSpPr txBox="1">
          <a:spLocks noChangeArrowheads="1"/>
        </xdr:cNvSpPr>
      </xdr:nvSpPr>
      <xdr:spPr bwMode="auto">
        <a:xfrm>
          <a:off x="219636" y="3842274"/>
          <a:ext cx="1689847" cy="825867"/>
        </a:xfrm>
        <a:prstGeom prst="rect">
          <a:avLst/>
        </a:prstGeom>
        <a:solidFill>
          <a:srgbClr val="FFFFFF"/>
        </a:solidFill>
        <a:ln w="9525">
          <a:solidFill>
            <a:srgbClr val="FF0000"/>
          </a:solidFill>
          <a:miter lim="800000"/>
          <a:headEnd/>
          <a:tailEnd/>
        </a:ln>
      </xdr:spPr>
      <xdr:txBody>
        <a:bodyPr wrap="square" lIns="91440" tIns="45720" rIns="91440" bIns="45720" anchor="t" upright="1">
          <a:spAutoFit/>
        </a:bodyPr>
        <a:lstStyle/>
        <a:p>
          <a:pPr algn="l" rtl="0">
            <a:defRPr sz="1000"/>
          </a:pPr>
          <a:r>
            <a:rPr lang="ja-JP" altLang="en-US" sz="1100" b="0" i="0" u="none" strike="noStrike" baseline="0">
              <a:solidFill>
                <a:srgbClr val="000000"/>
              </a:solidFill>
              <a:latin typeface="ＭＳ 明朝" panose="02020609040205080304" pitchFamily="17" charset="-128"/>
              <a:ea typeface="ＭＳ 明朝" panose="02020609040205080304" pitchFamily="17" charset="-128"/>
              <a:cs typeface="+mn-cs"/>
            </a:rPr>
            <a:t>千葉、東葛飾、印旛、香取、海匝、山武、長生、夷隅、安房、君津の１０地域から選択</a:t>
          </a:r>
          <a:endParaRPr lang="ja-JP" altLang="en-US" sz="1100" b="0" i="0" u="none" strike="noStrike" baseline="0">
            <a:solidFill>
              <a:srgbClr val="000000"/>
            </a:solidFill>
            <a:latin typeface="Times New Roman"/>
            <a:cs typeface="Times New Roman"/>
          </a:endParaRPr>
        </a:p>
      </xdr:txBody>
    </xdr:sp>
    <xdr:clientData/>
  </xdr:oneCellAnchor>
  <xdr:twoCellAnchor>
    <xdr:from>
      <xdr:col>1</xdr:col>
      <xdr:colOff>114301</xdr:colOff>
      <xdr:row>10</xdr:row>
      <xdr:rowOff>475130</xdr:rowOff>
    </xdr:from>
    <xdr:to>
      <xdr:col>1</xdr:col>
      <xdr:colOff>340659</xdr:colOff>
      <xdr:row>13</xdr:row>
      <xdr:rowOff>211568</xdr:rowOff>
    </xdr:to>
    <xdr:cxnSp macro="">
      <xdr:nvCxnSpPr>
        <xdr:cNvPr id="4228" name="直線矢印コネクタ 1">
          <a:extLst>
            <a:ext uri="{FF2B5EF4-FFF2-40B4-BE49-F238E27FC236}">
              <a16:creationId xmlns:a16="http://schemas.microsoft.com/office/drawing/2014/main" id="{0ADD7CAA-AA2B-8609-834A-4A9EE222EF6C}"/>
            </a:ext>
          </a:extLst>
        </xdr:cNvPr>
        <xdr:cNvCxnSpPr>
          <a:cxnSpLocks noChangeShapeType="1"/>
          <a:stCxn id="4227" idx="0"/>
        </xdr:cNvCxnSpPr>
      </xdr:nvCxnSpPr>
      <xdr:spPr bwMode="auto">
        <a:xfrm flipV="1">
          <a:off x="1064560" y="2734236"/>
          <a:ext cx="226358" cy="1108038"/>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oneCellAnchor>
    <xdr:from>
      <xdr:col>1</xdr:col>
      <xdr:colOff>389965</xdr:colOff>
      <xdr:row>17</xdr:row>
      <xdr:rowOff>23310</xdr:rowOff>
    </xdr:from>
    <xdr:ext cx="1979162" cy="1009251"/>
    <xdr:sp macro="" textlink="">
      <xdr:nvSpPr>
        <xdr:cNvPr id="6" name="テキスト ボックス 11">
          <a:extLst>
            <a:ext uri="{FF2B5EF4-FFF2-40B4-BE49-F238E27FC236}">
              <a16:creationId xmlns:a16="http://schemas.microsoft.com/office/drawing/2014/main" id="{BD260D1E-AD3B-56C6-73A4-785C228A8AD5}"/>
            </a:ext>
          </a:extLst>
        </xdr:cNvPr>
        <xdr:cNvSpPr txBox="1">
          <a:spLocks noChangeArrowheads="1"/>
        </xdr:cNvSpPr>
      </xdr:nvSpPr>
      <xdr:spPr bwMode="auto">
        <a:xfrm>
          <a:off x="1345929" y="5204910"/>
          <a:ext cx="1979162" cy="1009251"/>
        </a:xfrm>
        <a:prstGeom prst="rect">
          <a:avLst/>
        </a:prstGeom>
        <a:solidFill>
          <a:srgbClr val="FFFFFF"/>
        </a:solidFill>
        <a:ln w="9525">
          <a:solidFill>
            <a:srgbClr val="FF0000"/>
          </a:solidFill>
          <a:miter lim="800000"/>
          <a:headEnd/>
          <a:tailEnd/>
        </a:ln>
      </xdr:spPr>
      <xdr:txBody>
        <a:bodyPr wrap="square" lIns="91440" tIns="45720" rIns="91440" bIns="45720" anchor="t" upright="1">
          <a:spAutoFit/>
        </a:bodyPr>
        <a:lstStyle/>
        <a:p>
          <a:pPr algn="l" rtl="0">
            <a:defRPr sz="1000"/>
          </a:pPr>
          <a:r>
            <a:rPr lang="ja-JP" altLang="en-US" sz="1100" b="0" i="0" u="none" strike="noStrike" baseline="0">
              <a:solidFill>
                <a:srgbClr val="000000"/>
              </a:solidFill>
              <a:latin typeface="ＭＳ 明朝" panose="02020609040205080304" pitchFamily="17" charset="-128"/>
              <a:ea typeface="ＭＳ 明朝" panose="02020609040205080304" pitchFamily="17" charset="-128"/>
              <a:cs typeface="+mn-cs"/>
            </a:rPr>
            <a:t>既存の参加団体は前年度の４桁の契約管理番号を記入してください。</a:t>
          </a:r>
          <a:endParaRPr lang="en-US" altLang="ja-JP" sz="1100" b="0" i="0" u="none" strike="noStrike" baseline="0">
            <a:solidFill>
              <a:srgbClr val="000000"/>
            </a:solidFill>
            <a:latin typeface="ＭＳ 明朝" panose="02020609040205080304" pitchFamily="17" charset="-128"/>
            <a:ea typeface="ＭＳ 明朝" panose="02020609040205080304" pitchFamily="17" charset="-128"/>
            <a:cs typeface="+mn-cs"/>
          </a:endParaRPr>
        </a:p>
        <a:p>
          <a:pPr algn="l" rtl="0">
            <a:defRPr sz="1000"/>
          </a:pPr>
          <a:r>
            <a:rPr lang="ja-JP" altLang="en-US" sz="1100" b="0" i="0" u="none" strike="noStrike" baseline="0">
              <a:solidFill>
                <a:srgbClr val="000000"/>
              </a:solidFill>
              <a:latin typeface="ＭＳ 明朝" panose="02020609040205080304" pitchFamily="17" charset="-128"/>
              <a:ea typeface="ＭＳ 明朝" panose="02020609040205080304" pitchFamily="17" charset="-128"/>
              <a:cs typeface="+mn-cs"/>
            </a:rPr>
            <a:t>新規の団体は空欄としてください。</a:t>
          </a:r>
          <a:endParaRPr lang="ja-JP" altLang="en-US" sz="1100" b="0" i="0" u="none" strike="noStrike" baseline="0">
            <a:solidFill>
              <a:srgbClr val="000000"/>
            </a:solidFill>
            <a:latin typeface="Times New Roman"/>
            <a:cs typeface="Times New Roman"/>
          </a:endParaRPr>
        </a:p>
      </xdr:txBody>
    </xdr:sp>
    <xdr:clientData/>
  </xdr:oneCellAnchor>
  <xdr:twoCellAnchor>
    <xdr:from>
      <xdr:col>2</xdr:col>
      <xdr:colOff>367554</xdr:colOff>
      <xdr:row>11</xdr:row>
      <xdr:rowOff>251012</xdr:rowOff>
    </xdr:from>
    <xdr:to>
      <xdr:col>3</xdr:col>
      <xdr:colOff>132637</xdr:colOff>
      <xdr:row>17</xdr:row>
      <xdr:rowOff>23310</xdr:rowOff>
    </xdr:to>
    <xdr:cxnSp macro="">
      <xdr:nvCxnSpPr>
        <xdr:cNvPr id="7" name="直線矢印コネクタ 1">
          <a:extLst>
            <a:ext uri="{FF2B5EF4-FFF2-40B4-BE49-F238E27FC236}">
              <a16:creationId xmlns:a16="http://schemas.microsoft.com/office/drawing/2014/main" id="{6E4D1CA0-EED7-8102-17A1-9465B657C528}"/>
            </a:ext>
          </a:extLst>
        </xdr:cNvPr>
        <xdr:cNvCxnSpPr>
          <a:cxnSpLocks noChangeShapeType="1"/>
          <a:stCxn id="6" idx="0"/>
        </xdr:cNvCxnSpPr>
      </xdr:nvCxnSpPr>
      <xdr:spPr bwMode="auto">
        <a:xfrm flipH="1" flipV="1">
          <a:off x="2002390" y="3437557"/>
          <a:ext cx="333120" cy="1767353"/>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0</xdr:col>
      <xdr:colOff>233083</xdr:colOff>
      <xdr:row>12</xdr:row>
      <xdr:rowOff>8966</xdr:rowOff>
    </xdr:from>
    <xdr:to>
      <xdr:col>9</xdr:col>
      <xdr:colOff>717179</xdr:colOff>
      <xdr:row>12</xdr:row>
      <xdr:rowOff>251013</xdr:rowOff>
    </xdr:to>
    <xdr:sp macro="" textlink="">
      <xdr:nvSpPr>
        <xdr:cNvPr id="10" name="右中かっこ 9">
          <a:extLst>
            <a:ext uri="{FF2B5EF4-FFF2-40B4-BE49-F238E27FC236}">
              <a16:creationId xmlns:a16="http://schemas.microsoft.com/office/drawing/2014/main" id="{75608969-BE17-F353-DED7-8AD92A0C4F54}"/>
            </a:ext>
          </a:extLst>
        </xdr:cNvPr>
        <xdr:cNvSpPr/>
      </xdr:nvSpPr>
      <xdr:spPr>
        <a:xfrm rot="5400000">
          <a:off x="5204013" y="-1662952"/>
          <a:ext cx="242047" cy="10183908"/>
        </a:xfrm>
        <a:prstGeom prst="rightBrace">
          <a:avLst>
            <a:gd name="adj1" fmla="val 8333"/>
            <a:gd name="adj2" fmla="val 56311"/>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143436</xdr:colOff>
      <xdr:row>13</xdr:row>
      <xdr:rowOff>8965</xdr:rowOff>
    </xdr:from>
    <xdr:to>
      <xdr:col>4</xdr:col>
      <xdr:colOff>1290919</xdr:colOff>
      <xdr:row>30</xdr:row>
      <xdr:rowOff>242047</xdr:rowOff>
    </xdr:to>
    <xdr:sp macro="" textlink="">
      <xdr:nvSpPr>
        <xdr:cNvPr id="11" name="矢印: 下 10">
          <a:extLst>
            <a:ext uri="{FF2B5EF4-FFF2-40B4-BE49-F238E27FC236}">
              <a16:creationId xmlns:a16="http://schemas.microsoft.com/office/drawing/2014/main" id="{3BEBCEED-F38A-08B8-7095-40877BBDAF54}"/>
            </a:ext>
          </a:extLst>
        </xdr:cNvPr>
        <xdr:cNvSpPr/>
      </xdr:nvSpPr>
      <xdr:spPr>
        <a:xfrm>
          <a:off x="4061012" y="3639671"/>
          <a:ext cx="1147483" cy="5871882"/>
        </a:xfrm>
        <a:prstGeom prst="downArrow">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xdr:col>
      <xdr:colOff>1600200</xdr:colOff>
      <xdr:row>20</xdr:row>
      <xdr:rowOff>193638</xdr:rowOff>
    </xdr:from>
    <xdr:ext cx="1698811" cy="642484"/>
    <xdr:sp macro="" textlink="">
      <xdr:nvSpPr>
        <xdr:cNvPr id="12" name="テキスト ボックス 11">
          <a:extLst>
            <a:ext uri="{FF2B5EF4-FFF2-40B4-BE49-F238E27FC236}">
              <a16:creationId xmlns:a16="http://schemas.microsoft.com/office/drawing/2014/main" id="{C7555E3E-FD9E-A7A0-1B78-F745CBAFC0FF}"/>
            </a:ext>
          </a:extLst>
        </xdr:cNvPr>
        <xdr:cNvSpPr txBox="1">
          <a:spLocks noChangeArrowheads="1"/>
        </xdr:cNvSpPr>
      </xdr:nvSpPr>
      <xdr:spPr bwMode="auto">
        <a:xfrm>
          <a:off x="3805518" y="6146203"/>
          <a:ext cx="1698811" cy="642484"/>
        </a:xfrm>
        <a:prstGeom prst="rect">
          <a:avLst/>
        </a:prstGeom>
        <a:solidFill>
          <a:srgbClr val="FFFFFF"/>
        </a:solidFill>
        <a:ln w="9525">
          <a:solidFill>
            <a:srgbClr val="FF0000"/>
          </a:solidFill>
          <a:miter lim="800000"/>
          <a:headEnd/>
          <a:tailEnd/>
        </a:ln>
      </xdr:spPr>
      <xdr:txBody>
        <a:bodyPr wrap="square" lIns="91440" tIns="45720" rIns="91440" bIns="45720" anchor="t" upright="1">
          <a:spAutoFit/>
        </a:bodyPr>
        <a:lstStyle/>
        <a:p>
          <a:pPr algn="l" rtl="0">
            <a:defRPr sz="1000"/>
          </a:pPr>
          <a:r>
            <a:rPr lang="ja-JP" altLang="en-US" sz="1100" b="0" i="0" u="none" strike="noStrike" baseline="0">
              <a:solidFill>
                <a:srgbClr val="000000"/>
              </a:solidFill>
              <a:latin typeface="ＭＳ 明朝" panose="02020609040205080304" pitchFamily="17" charset="-128"/>
              <a:ea typeface="ＭＳ 明朝" panose="02020609040205080304" pitchFamily="17" charset="-128"/>
              <a:cs typeface="Times New Roman"/>
            </a:rPr>
            <a:t>構成員に共通の内容は各行にコピー＆ペーストしてください</a:t>
          </a:r>
        </a:p>
      </xdr:txBody>
    </xdr:sp>
    <xdr:clientData/>
  </xdr:oneCellAnchor>
  <xdr:oneCellAnchor>
    <xdr:from>
      <xdr:col>10</xdr:col>
      <xdr:colOff>537881</xdr:colOff>
      <xdr:row>3</xdr:row>
      <xdr:rowOff>370116</xdr:rowOff>
    </xdr:from>
    <xdr:ext cx="3914375" cy="1315250"/>
    <xdr:sp macro="" textlink="">
      <xdr:nvSpPr>
        <xdr:cNvPr id="13" name="テキスト ボックス 12">
          <a:extLst>
            <a:ext uri="{FF2B5EF4-FFF2-40B4-BE49-F238E27FC236}">
              <a16:creationId xmlns:a16="http://schemas.microsoft.com/office/drawing/2014/main" id="{7D5D51ED-72FA-5585-7D80-B6EC2DB13937}"/>
            </a:ext>
          </a:extLst>
        </xdr:cNvPr>
        <xdr:cNvSpPr txBox="1">
          <a:spLocks noChangeArrowheads="1"/>
        </xdr:cNvSpPr>
      </xdr:nvSpPr>
      <xdr:spPr bwMode="auto">
        <a:xfrm>
          <a:off x="11205881" y="849087"/>
          <a:ext cx="3914375" cy="1315250"/>
        </a:xfrm>
        <a:prstGeom prst="rect">
          <a:avLst/>
        </a:prstGeom>
        <a:solidFill>
          <a:srgbClr val="FFFFFF"/>
        </a:solidFill>
        <a:ln w="9525">
          <a:solidFill>
            <a:srgbClr val="FF0000"/>
          </a:solidFill>
          <a:miter lim="800000"/>
          <a:headEnd/>
          <a:tailEnd/>
        </a:ln>
      </xdr:spPr>
      <xdr:txBody>
        <a:bodyPr wrap="square" lIns="91440" tIns="45720" rIns="91440" bIns="45720" anchor="t" upright="1">
          <a:noAutofit/>
        </a:bodyPr>
        <a:lstStyle/>
        <a:p>
          <a:pPr algn="l" rtl="0">
            <a:defRPr sz="1000"/>
          </a:pPr>
          <a:r>
            <a:rPr lang="ja-JP" altLang="en-US"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構成員の状況によって以下のとおり記入して下さい。</a:t>
          </a:r>
          <a:endParaRPr lang="en-US" altLang="ja-JP" sz="12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a:p>
          <a:pPr algn="l" rtl="0">
            <a:defRPr sz="1000"/>
          </a:pPr>
          <a:r>
            <a:rPr lang="ja-JP" altLang="en-US"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・「新規」</a:t>
          </a:r>
          <a:r>
            <a:rPr lang="en-US" altLang="ja-JP"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r>
            <a:rPr lang="ja-JP" altLang="en-US"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新規に加入した場合</a:t>
          </a:r>
          <a:endParaRPr lang="en-US" altLang="ja-JP" sz="12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a:p>
          <a:pPr algn="l" rtl="0">
            <a:defRPr sz="1000"/>
          </a:pPr>
          <a:r>
            <a:rPr lang="ja-JP" altLang="en-US"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・「休止」</a:t>
          </a:r>
          <a:r>
            <a:rPr lang="en-US" altLang="ja-JP"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r>
            <a:rPr lang="ja-JP" altLang="en-US"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燃料価格高騰対策事業には加入しているが、</a:t>
          </a:r>
          <a:r>
            <a:rPr lang="en-US" altLang="ja-JP"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R8</a:t>
          </a:r>
          <a:r>
            <a:rPr lang="ja-JP" altLang="en-US"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はセーフティ事業を活用しない。</a:t>
          </a:r>
          <a:endParaRPr lang="en-US" altLang="ja-JP" sz="12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a:p>
          <a:pPr algn="l" rtl="0">
            <a:defRPr sz="1000"/>
          </a:pPr>
          <a:r>
            <a:rPr lang="ja-JP" altLang="en-US"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・「削除」</a:t>
          </a:r>
          <a:r>
            <a:rPr lang="en-US" altLang="ja-JP"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r>
            <a:rPr lang="ja-JP" altLang="en-US"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離農・死亡等により</a:t>
          </a:r>
          <a:r>
            <a:rPr lang="ja-JP" altLang="ja-JP" sz="1200" b="0" i="0" baseline="0">
              <a:solidFill>
                <a:srgbClr val="FF0000"/>
              </a:solidFill>
              <a:effectLst/>
              <a:latin typeface="ＭＳ 明朝" panose="02020609040205080304" pitchFamily="17" charset="-128"/>
              <a:ea typeface="ＭＳ 明朝" panose="02020609040205080304" pitchFamily="17" charset="-128"/>
              <a:cs typeface="+mn-cs"/>
            </a:rPr>
            <a:t>燃料価格高騰対策事業</a:t>
          </a:r>
          <a:r>
            <a:rPr lang="ja-JP" altLang="en-US" sz="1200" b="0" i="0" baseline="0">
              <a:solidFill>
                <a:srgbClr val="FF0000"/>
              </a:solidFill>
              <a:effectLst/>
              <a:latin typeface="ＭＳ 明朝" panose="02020609040205080304" pitchFamily="17" charset="-128"/>
              <a:ea typeface="ＭＳ 明朝" panose="02020609040205080304" pitchFamily="17" charset="-128"/>
              <a:cs typeface="+mn-cs"/>
            </a:rPr>
            <a:t>の対象外（団体の現在・目標使用量の修正が必要）</a:t>
          </a:r>
          <a:endParaRPr lang="en-US" altLang="ja-JP" sz="12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a:p>
          <a:pPr algn="l" rtl="0">
            <a:defRPr sz="1000"/>
          </a:pPr>
          <a:endParaRPr lang="ja-JP" altLang="en-US" sz="1200" b="0" i="0" u="none" strike="noStrike" baseline="0">
            <a:solidFill>
              <a:srgbClr val="000000"/>
            </a:solidFill>
            <a:latin typeface="ＭＳ 明朝" panose="02020609040205080304" pitchFamily="17" charset="-128"/>
            <a:ea typeface="ＭＳ 明朝" panose="02020609040205080304" pitchFamily="17" charset="-128"/>
            <a:cs typeface="Times New Roman"/>
          </a:endParaRPr>
        </a:p>
      </xdr:txBody>
    </xdr:sp>
    <xdr:clientData/>
  </xdr:oneCellAnchor>
  <xdr:twoCellAnchor>
    <xdr:from>
      <xdr:col>11</xdr:col>
      <xdr:colOff>304800</xdr:colOff>
      <xdr:row>9</xdr:row>
      <xdr:rowOff>0</xdr:rowOff>
    </xdr:from>
    <xdr:to>
      <xdr:col>11</xdr:col>
      <xdr:colOff>493059</xdr:colOff>
      <xdr:row>10</xdr:row>
      <xdr:rowOff>62753</xdr:rowOff>
    </xdr:to>
    <xdr:cxnSp macro="">
      <xdr:nvCxnSpPr>
        <xdr:cNvPr id="14" name="直線矢印コネクタ 1">
          <a:extLst>
            <a:ext uri="{FF2B5EF4-FFF2-40B4-BE49-F238E27FC236}">
              <a16:creationId xmlns:a16="http://schemas.microsoft.com/office/drawing/2014/main" id="{DCC6EE82-2969-B5F3-B7B2-93E0ADEE24BE}"/>
            </a:ext>
          </a:extLst>
        </xdr:cNvPr>
        <xdr:cNvCxnSpPr>
          <a:cxnSpLocks noChangeShapeType="1"/>
        </xdr:cNvCxnSpPr>
      </xdr:nvCxnSpPr>
      <xdr:spPr bwMode="auto">
        <a:xfrm flipH="1">
          <a:off x="11528612" y="2178424"/>
          <a:ext cx="188259" cy="304800"/>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oneCellAnchor>
    <xdr:from>
      <xdr:col>11</xdr:col>
      <xdr:colOff>277906</xdr:colOff>
      <xdr:row>13</xdr:row>
      <xdr:rowOff>242047</xdr:rowOff>
    </xdr:from>
    <xdr:ext cx="3738922" cy="502025"/>
    <xdr:sp macro="" textlink="">
      <xdr:nvSpPr>
        <xdr:cNvPr id="2" name="テキスト ボックス 1">
          <a:extLst>
            <a:ext uri="{FF2B5EF4-FFF2-40B4-BE49-F238E27FC236}">
              <a16:creationId xmlns:a16="http://schemas.microsoft.com/office/drawing/2014/main" id="{255FF4C5-5119-73A7-2C4C-B98670FEB5EF}"/>
            </a:ext>
          </a:extLst>
        </xdr:cNvPr>
        <xdr:cNvSpPr txBox="1">
          <a:spLocks noChangeArrowheads="1"/>
        </xdr:cNvSpPr>
      </xdr:nvSpPr>
      <xdr:spPr bwMode="auto">
        <a:xfrm>
          <a:off x="11522849" y="3997618"/>
          <a:ext cx="3738922" cy="502025"/>
        </a:xfrm>
        <a:prstGeom prst="rect">
          <a:avLst/>
        </a:prstGeom>
        <a:solidFill>
          <a:srgbClr val="FFFFFF"/>
        </a:solidFill>
        <a:ln w="9525">
          <a:solidFill>
            <a:srgbClr val="FF0000"/>
          </a:solidFill>
          <a:miter lim="800000"/>
          <a:headEnd/>
          <a:tailEnd/>
        </a:ln>
      </xdr:spPr>
      <xdr:txBody>
        <a:bodyPr wrap="square" lIns="91440" tIns="45720" rIns="91440" bIns="45720" anchor="t" upright="1">
          <a:noAutofit/>
        </a:bodyPr>
        <a:lstStyle/>
        <a:p>
          <a:pPr algn="l" rtl="0">
            <a:defRPr sz="1000"/>
          </a:pPr>
          <a:r>
            <a:rPr lang="ja-JP" altLang="en-US" sz="1200" b="0" i="0" u="none" strike="noStrike" baseline="0">
              <a:solidFill>
                <a:schemeClr val="tx1"/>
              </a:solidFill>
              <a:latin typeface="ＭＳ 明朝" panose="02020609040205080304" pitchFamily="17" charset="-128"/>
              <a:ea typeface="ＭＳ 明朝" panose="02020609040205080304" pitchFamily="17" charset="-128"/>
              <a:cs typeface="Times New Roman"/>
            </a:rPr>
            <a:t>「休止」又は「削除」の構成員については、氏名・市町村を記入し、住所は空欄としてください</a:t>
          </a:r>
        </a:p>
      </xdr:txBody>
    </xdr:sp>
    <xdr:clientData/>
  </xdr:oneCellAnchor>
  <xdr:twoCellAnchor>
    <xdr:from>
      <xdr:col>11</xdr:col>
      <xdr:colOff>17929</xdr:colOff>
      <xdr:row>15</xdr:row>
      <xdr:rowOff>322730</xdr:rowOff>
    </xdr:from>
    <xdr:to>
      <xdr:col>12</xdr:col>
      <xdr:colOff>26894</xdr:colOff>
      <xdr:row>18</xdr:row>
      <xdr:rowOff>8965</xdr:rowOff>
    </xdr:to>
    <xdr:sp macro="" textlink="">
      <xdr:nvSpPr>
        <xdr:cNvPr id="3" name="四角形: 角を丸くする 2">
          <a:extLst>
            <a:ext uri="{FF2B5EF4-FFF2-40B4-BE49-F238E27FC236}">
              <a16:creationId xmlns:a16="http://schemas.microsoft.com/office/drawing/2014/main" id="{35E71530-1D67-CB4C-F7A5-D0E1932D5385}"/>
            </a:ext>
          </a:extLst>
        </xdr:cNvPr>
        <xdr:cNvSpPr/>
      </xdr:nvSpPr>
      <xdr:spPr>
        <a:xfrm>
          <a:off x="11241741" y="4616824"/>
          <a:ext cx="582706" cy="681317"/>
        </a:xfrm>
        <a:prstGeom prst="round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17929</xdr:colOff>
      <xdr:row>15</xdr:row>
      <xdr:rowOff>304800</xdr:rowOff>
    </xdr:from>
    <xdr:to>
      <xdr:col>14</xdr:col>
      <xdr:colOff>1658470</xdr:colOff>
      <xdr:row>17</xdr:row>
      <xdr:rowOff>322729</xdr:rowOff>
    </xdr:to>
    <xdr:sp macro="" textlink="">
      <xdr:nvSpPr>
        <xdr:cNvPr id="4" name="四角形: 角を丸くする 3">
          <a:extLst>
            <a:ext uri="{FF2B5EF4-FFF2-40B4-BE49-F238E27FC236}">
              <a16:creationId xmlns:a16="http://schemas.microsoft.com/office/drawing/2014/main" id="{7022AC2A-AD0B-D640-E83B-ABBAA433A3EC}"/>
            </a:ext>
          </a:extLst>
        </xdr:cNvPr>
        <xdr:cNvSpPr/>
      </xdr:nvSpPr>
      <xdr:spPr>
        <a:xfrm>
          <a:off x="14343529" y="4598894"/>
          <a:ext cx="1640541" cy="681317"/>
        </a:xfrm>
        <a:prstGeom prst="round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502023</xdr:colOff>
      <xdr:row>15</xdr:row>
      <xdr:rowOff>89647</xdr:rowOff>
    </xdr:from>
    <xdr:to>
      <xdr:col>14</xdr:col>
      <xdr:colOff>744070</xdr:colOff>
      <xdr:row>15</xdr:row>
      <xdr:rowOff>304800</xdr:rowOff>
    </xdr:to>
    <xdr:cxnSp macro="">
      <xdr:nvCxnSpPr>
        <xdr:cNvPr id="5" name="直線矢印コネクタ 1">
          <a:extLst>
            <a:ext uri="{FF2B5EF4-FFF2-40B4-BE49-F238E27FC236}">
              <a16:creationId xmlns:a16="http://schemas.microsoft.com/office/drawing/2014/main" id="{5FA787A6-3BDF-C02A-9BB8-038527BA6432}"/>
            </a:ext>
          </a:extLst>
        </xdr:cNvPr>
        <xdr:cNvCxnSpPr>
          <a:cxnSpLocks noChangeShapeType="1"/>
        </xdr:cNvCxnSpPr>
      </xdr:nvCxnSpPr>
      <xdr:spPr bwMode="auto">
        <a:xfrm>
          <a:off x="14827623" y="4383741"/>
          <a:ext cx="242047" cy="215153"/>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11</xdr:col>
      <xdr:colOff>309282</xdr:colOff>
      <xdr:row>15</xdr:row>
      <xdr:rowOff>89647</xdr:rowOff>
    </xdr:from>
    <xdr:to>
      <xdr:col>11</xdr:col>
      <xdr:colOff>439270</xdr:colOff>
      <xdr:row>15</xdr:row>
      <xdr:rowOff>322730</xdr:rowOff>
    </xdr:to>
    <xdr:cxnSp macro="">
      <xdr:nvCxnSpPr>
        <xdr:cNvPr id="8" name="直線矢印コネクタ 1">
          <a:extLst>
            <a:ext uri="{FF2B5EF4-FFF2-40B4-BE49-F238E27FC236}">
              <a16:creationId xmlns:a16="http://schemas.microsoft.com/office/drawing/2014/main" id="{3CE5E341-EFEE-2998-4337-EFDA39AC3451}"/>
            </a:ext>
          </a:extLst>
        </xdr:cNvPr>
        <xdr:cNvCxnSpPr>
          <a:cxnSpLocks noChangeShapeType="1"/>
          <a:endCxn id="3" idx="0"/>
        </xdr:cNvCxnSpPr>
      </xdr:nvCxnSpPr>
      <xdr:spPr bwMode="auto">
        <a:xfrm flipH="1">
          <a:off x="11533094" y="4383741"/>
          <a:ext cx="129988" cy="233083"/>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11</xdr:col>
      <xdr:colOff>32657</xdr:colOff>
      <xdr:row>20</xdr:row>
      <xdr:rowOff>8964</xdr:rowOff>
    </xdr:from>
    <xdr:to>
      <xdr:col>14</xdr:col>
      <xdr:colOff>1685366</xdr:colOff>
      <xdr:row>21</xdr:row>
      <xdr:rowOff>286870</xdr:rowOff>
    </xdr:to>
    <xdr:sp macro="" textlink="">
      <xdr:nvSpPr>
        <xdr:cNvPr id="15" name="四角形: 角を丸くする 14">
          <a:extLst>
            <a:ext uri="{FF2B5EF4-FFF2-40B4-BE49-F238E27FC236}">
              <a16:creationId xmlns:a16="http://schemas.microsoft.com/office/drawing/2014/main" id="{254AC149-3C72-9FE5-2CDA-01A26C9D8986}"/>
            </a:ext>
          </a:extLst>
        </xdr:cNvPr>
        <xdr:cNvSpPr/>
      </xdr:nvSpPr>
      <xdr:spPr>
        <a:xfrm>
          <a:off x="11277600" y="6050535"/>
          <a:ext cx="4766023" cy="604478"/>
        </a:xfrm>
        <a:prstGeom prst="round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32658</xdr:colOff>
      <xdr:row>29</xdr:row>
      <xdr:rowOff>32656</xdr:rowOff>
    </xdr:from>
    <xdr:to>
      <xdr:col>14</xdr:col>
      <xdr:colOff>1667436</xdr:colOff>
      <xdr:row>29</xdr:row>
      <xdr:rowOff>313763</xdr:rowOff>
    </xdr:to>
    <xdr:sp macro="" textlink="">
      <xdr:nvSpPr>
        <xdr:cNvPr id="16" name="四角形: 角を丸くする 15">
          <a:extLst>
            <a:ext uri="{FF2B5EF4-FFF2-40B4-BE49-F238E27FC236}">
              <a16:creationId xmlns:a16="http://schemas.microsoft.com/office/drawing/2014/main" id="{4FF43EEA-FEA6-31B9-4F58-1FE758C98BFF}"/>
            </a:ext>
          </a:extLst>
        </xdr:cNvPr>
        <xdr:cNvSpPr/>
      </xdr:nvSpPr>
      <xdr:spPr>
        <a:xfrm>
          <a:off x="11277601" y="9013370"/>
          <a:ext cx="4748092" cy="281107"/>
        </a:xfrm>
        <a:prstGeom prst="round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12</xdr:col>
      <xdr:colOff>217714</xdr:colOff>
      <xdr:row>24</xdr:row>
      <xdr:rowOff>80043</xdr:rowOff>
    </xdr:from>
    <xdr:ext cx="3735835" cy="540443"/>
    <xdr:sp macro="" textlink="">
      <xdr:nvSpPr>
        <xdr:cNvPr id="17" name="テキスト ボックス 16">
          <a:extLst>
            <a:ext uri="{FF2B5EF4-FFF2-40B4-BE49-F238E27FC236}">
              <a16:creationId xmlns:a16="http://schemas.microsoft.com/office/drawing/2014/main" id="{96579DF7-36C4-FCDB-14B5-7466AB5BBEED}"/>
            </a:ext>
          </a:extLst>
        </xdr:cNvPr>
        <xdr:cNvSpPr txBox="1">
          <a:spLocks noChangeArrowheads="1"/>
        </xdr:cNvSpPr>
      </xdr:nvSpPr>
      <xdr:spPr bwMode="auto">
        <a:xfrm>
          <a:off x="12039600" y="7427900"/>
          <a:ext cx="3735835" cy="540443"/>
        </a:xfrm>
        <a:prstGeom prst="rect">
          <a:avLst/>
        </a:prstGeom>
        <a:solidFill>
          <a:srgbClr val="FFFFFF"/>
        </a:solidFill>
        <a:ln w="9525">
          <a:solidFill>
            <a:srgbClr val="FF0000"/>
          </a:solidFill>
          <a:miter lim="800000"/>
          <a:headEnd/>
          <a:tailEnd/>
        </a:ln>
      </xdr:spPr>
      <xdr:txBody>
        <a:bodyPr wrap="square" lIns="91440" tIns="45720" rIns="91440" bIns="45720" anchor="t" upright="1">
          <a:noAutofit/>
        </a:bodyPr>
        <a:lstStyle/>
        <a:p>
          <a:pPr algn="l" rtl="0">
            <a:defRPr sz="1000"/>
          </a:pPr>
          <a:r>
            <a:rPr lang="ja-JP" altLang="en-US" sz="1200" b="0" i="0" u="none" strike="noStrike" baseline="0">
              <a:solidFill>
                <a:schemeClr val="tx1"/>
              </a:solidFill>
              <a:latin typeface="ＭＳ 明朝" panose="02020609040205080304" pitchFamily="17" charset="-128"/>
              <a:ea typeface="ＭＳ 明朝" panose="02020609040205080304" pitchFamily="17" charset="-128"/>
              <a:cs typeface="Times New Roman"/>
            </a:rPr>
            <a:t>複数燃料種を申請する構成員については、最初の行のみを記入し、２列目以降は空欄としてください</a:t>
          </a:r>
        </a:p>
      </xdr:txBody>
    </xdr:sp>
    <xdr:clientData/>
  </xdr:oneCellAnchor>
  <xdr:twoCellAnchor>
    <xdr:from>
      <xdr:col>13</xdr:col>
      <xdr:colOff>118783</xdr:colOff>
      <xdr:row>21</xdr:row>
      <xdr:rowOff>286870</xdr:rowOff>
    </xdr:from>
    <xdr:to>
      <xdr:col>13</xdr:col>
      <xdr:colOff>365689</xdr:colOff>
      <xdr:row>24</xdr:row>
      <xdr:rowOff>80043</xdr:rowOff>
    </xdr:to>
    <xdr:cxnSp macro="">
      <xdr:nvCxnSpPr>
        <xdr:cNvPr id="18" name="直線矢印コネクタ 1">
          <a:extLst>
            <a:ext uri="{FF2B5EF4-FFF2-40B4-BE49-F238E27FC236}">
              <a16:creationId xmlns:a16="http://schemas.microsoft.com/office/drawing/2014/main" id="{37190FF5-7819-DA80-D03B-C5DABAAD3BB1}"/>
            </a:ext>
          </a:extLst>
        </xdr:cNvPr>
        <xdr:cNvCxnSpPr>
          <a:cxnSpLocks noChangeShapeType="1"/>
          <a:stCxn id="17" idx="0"/>
          <a:endCxn id="15" idx="2"/>
        </xdr:cNvCxnSpPr>
      </xdr:nvCxnSpPr>
      <xdr:spPr bwMode="auto">
        <a:xfrm flipH="1" flipV="1">
          <a:off x="13660612" y="6655013"/>
          <a:ext cx="246906" cy="772887"/>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13</xdr:col>
      <xdr:colOff>365689</xdr:colOff>
      <xdr:row>25</xdr:row>
      <xdr:rowOff>293914</xdr:rowOff>
    </xdr:from>
    <xdr:to>
      <xdr:col>13</xdr:col>
      <xdr:colOff>441831</xdr:colOff>
      <xdr:row>29</xdr:row>
      <xdr:rowOff>80042</xdr:rowOff>
    </xdr:to>
    <xdr:cxnSp macro="">
      <xdr:nvCxnSpPr>
        <xdr:cNvPr id="20" name="直線矢印コネクタ 1">
          <a:extLst>
            <a:ext uri="{FF2B5EF4-FFF2-40B4-BE49-F238E27FC236}">
              <a16:creationId xmlns:a16="http://schemas.microsoft.com/office/drawing/2014/main" id="{2CAFC507-6D30-85C7-D8EA-60163B6AF031}"/>
            </a:ext>
          </a:extLst>
        </xdr:cNvPr>
        <xdr:cNvCxnSpPr>
          <a:cxnSpLocks noChangeShapeType="1"/>
          <a:stCxn id="17" idx="2"/>
        </xdr:cNvCxnSpPr>
      </xdr:nvCxnSpPr>
      <xdr:spPr bwMode="auto">
        <a:xfrm>
          <a:off x="13907518" y="7968343"/>
          <a:ext cx="76142" cy="1092413"/>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oneCellAnchor>
    <xdr:from>
      <xdr:col>14</xdr:col>
      <xdr:colOff>681317</xdr:colOff>
      <xdr:row>12</xdr:row>
      <xdr:rowOff>197224</xdr:rowOff>
    </xdr:from>
    <xdr:ext cx="313764" cy="251012"/>
    <xdr:sp macro="" textlink="">
      <xdr:nvSpPr>
        <xdr:cNvPr id="23" name="テキスト ボックス 22">
          <a:extLst>
            <a:ext uri="{FF2B5EF4-FFF2-40B4-BE49-F238E27FC236}">
              <a16:creationId xmlns:a16="http://schemas.microsoft.com/office/drawing/2014/main" id="{B6C9A8B5-700F-EFD0-CF65-3E624F9A75BC}"/>
            </a:ext>
          </a:extLst>
        </xdr:cNvPr>
        <xdr:cNvSpPr txBox="1">
          <a:spLocks noChangeArrowheads="1"/>
        </xdr:cNvSpPr>
      </xdr:nvSpPr>
      <xdr:spPr bwMode="auto">
        <a:xfrm>
          <a:off x="15006917" y="3657600"/>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13</xdr:col>
      <xdr:colOff>206188</xdr:colOff>
      <xdr:row>12</xdr:row>
      <xdr:rowOff>197224</xdr:rowOff>
    </xdr:from>
    <xdr:ext cx="313764" cy="251012"/>
    <xdr:sp macro="" textlink="">
      <xdr:nvSpPr>
        <xdr:cNvPr id="24" name="テキスト ボックス 23">
          <a:extLst>
            <a:ext uri="{FF2B5EF4-FFF2-40B4-BE49-F238E27FC236}">
              <a16:creationId xmlns:a16="http://schemas.microsoft.com/office/drawing/2014/main" id="{05600407-C497-1381-00EB-3AFFD63324DD}"/>
            </a:ext>
          </a:extLst>
        </xdr:cNvPr>
        <xdr:cNvSpPr txBox="1">
          <a:spLocks noChangeArrowheads="1"/>
        </xdr:cNvSpPr>
      </xdr:nvSpPr>
      <xdr:spPr bwMode="auto">
        <a:xfrm>
          <a:off x="13716000" y="3657600"/>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12</xdr:col>
      <xdr:colOff>717176</xdr:colOff>
      <xdr:row>12</xdr:row>
      <xdr:rowOff>206189</xdr:rowOff>
    </xdr:from>
    <xdr:ext cx="313764" cy="251012"/>
    <xdr:sp macro="" textlink="">
      <xdr:nvSpPr>
        <xdr:cNvPr id="25" name="テキスト ボックス 24">
          <a:extLst>
            <a:ext uri="{FF2B5EF4-FFF2-40B4-BE49-F238E27FC236}">
              <a16:creationId xmlns:a16="http://schemas.microsoft.com/office/drawing/2014/main" id="{08BC100D-95B8-B05C-EF20-5A2EA35E8D2A}"/>
            </a:ext>
          </a:extLst>
        </xdr:cNvPr>
        <xdr:cNvSpPr txBox="1">
          <a:spLocks noChangeArrowheads="1"/>
        </xdr:cNvSpPr>
      </xdr:nvSpPr>
      <xdr:spPr bwMode="auto">
        <a:xfrm>
          <a:off x="12514729" y="3666565"/>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14</xdr:col>
      <xdr:colOff>726141</xdr:colOff>
      <xdr:row>18</xdr:row>
      <xdr:rowOff>44825</xdr:rowOff>
    </xdr:from>
    <xdr:ext cx="313764" cy="251012"/>
    <xdr:sp macro="" textlink="">
      <xdr:nvSpPr>
        <xdr:cNvPr id="26" name="テキスト ボックス 25">
          <a:extLst>
            <a:ext uri="{FF2B5EF4-FFF2-40B4-BE49-F238E27FC236}">
              <a16:creationId xmlns:a16="http://schemas.microsoft.com/office/drawing/2014/main" id="{2CFA5AD5-C5BD-D954-EB4F-531F52488659}"/>
            </a:ext>
          </a:extLst>
        </xdr:cNvPr>
        <xdr:cNvSpPr txBox="1">
          <a:spLocks noChangeArrowheads="1"/>
        </xdr:cNvSpPr>
      </xdr:nvSpPr>
      <xdr:spPr bwMode="auto">
        <a:xfrm>
          <a:off x="15051741" y="5334001"/>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13</xdr:col>
      <xdr:colOff>251012</xdr:colOff>
      <xdr:row>18</xdr:row>
      <xdr:rowOff>44825</xdr:rowOff>
    </xdr:from>
    <xdr:ext cx="313764" cy="251012"/>
    <xdr:sp macro="" textlink="">
      <xdr:nvSpPr>
        <xdr:cNvPr id="27" name="テキスト ボックス 26">
          <a:extLst>
            <a:ext uri="{FF2B5EF4-FFF2-40B4-BE49-F238E27FC236}">
              <a16:creationId xmlns:a16="http://schemas.microsoft.com/office/drawing/2014/main" id="{EEBF87E4-948F-7F91-0AAC-606D091EDC12}"/>
            </a:ext>
          </a:extLst>
        </xdr:cNvPr>
        <xdr:cNvSpPr txBox="1">
          <a:spLocks noChangeArrowheads="1"/>
        </xdr:cNvSpPr>
      </xdr:nvSpPr>
      <xdr:spPr bwMode="auto">
        <a:xfrm>
          <a:off x="13760824" y="5334001"/>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12</xdr:col>
      <xdr:colOff>762000</xdr:colOff>
      <xdr:row>18</xdr:row>
      <xdr:rowOff>53790</xdr:rowOff>
    </xdr:from>
    <xdr:ext cx="313764" cy="251012"/>
    <xdr:sp macro="" textlink="">
      <xdr:nvSpPr>
        <xdr:cNvPr id="28" name="テキスト ボックス 27">
          <a:extLst>
            <a:ext uri="{FF2B5EF4-FFF2-40B4-BE49-F238E27FC236}">
              <a16:creationId xmlns:a16="http://schemas.microsoft.com/office/drawing/2014/main" id="{3AC331E9-50E1-36D8-0821-4D342BA3456C}"/>
            </a:ext>
          </a:extLst>
        </xdr:cNvPr>
        <xdr:cNvSpPr txBox="1">
          <a:spLocks noChangeArrowheads="1"/>
        </xdr:cNvSpPr>
      </xdr:nvSpPr>
      <xdr:spPr bwMode="auto">
        <a:xfrm>
          <a:off x="12559553" y="5342966"/>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14</xdr:col>
      <xdr:colOff>699247</xdr:colOff>
      <xdr:row>22</xdr:row>
      <xdr:rowOff>304801</xdr:rowOff>
    </xdr:from>
    <xdr:ext cx="313764" cy="251012"/>
    <xdr:sp macro="" textlink="">
      <xdr:nvSpPr>
        <xdr:cNvPr id="29" name="テキスト ボックス 28">
          <a:extLst>
            <a:ext uri="{FF2B5EF4-FFF2-40B4-BE49-F238E27FC236}">
              <a16:creationId xmlns:a16="http://schemas.microsoft.com/office/drawing/2014/main" id="{086273C5-F7E0-8C0E-B37B-BB7D1FA9EA2C}"/>
            </a:ext>
          </a:extLst>
        </xdr:cNvPr>
        <xdr:cNvSpPr txBox="1">
          <a:spLocks noChangeArrowheads="1"/>
        </xdr:cNvSpPr>
      </xdr:nvSpPr>
      <xdr:spPr bwMode="auto">
        <a:xfrm>
          <a:off x="15024847" y="7082119"/>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13</xdr:col>
      <xdr:colOff>224118</xdr:colOff>
      <xdr:row>22</xdr:row>
      <xdr:rowOff>304801</xdr:rowOff>
    </xdr:from>
    <xdr:ext cx="313764" cy="251012"/>
    <xdr:sp macro="" textlink="">
      <xdr:nvSpPr>
        <xdr:cNvPr id="30" name="テキスト ボックス 29">
          <a:extLst>
            <a:ext uri="{FF2B5EF4-FFF2-40B4-BE49-F238E27FC236}">
              <a16:creationId xmlns:a16="http://schemas.microsoft.com/office/drawing/2014/main" id="{0310E302-2093-4826-9C1D-EAC63297EFF7}"/>
            </a:ext>
          </a:extLst>
        </xdr:cNvPr>
        <xdr:cNvSpPr txBox="1">
          <a:spLocks noChangeArrowheads="1"/>
        </xdr:cNvSpPr>
      </xdr:nvSpPr>
      <xdr:spPr bwMode="auto">
        <a:xfrm>
          <a:off x="13733930" y="7082119"/>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12</xdr:col>
      <xdr:colOff>735106</xdr:colOff>
      <xdr:row>22</xdr:row>
      <xdr:rowOff>313766</xdr:rowOff>
    </xdr:from>
    <xdr:ext cx="313764" cy="251012"/>
    <xdr:sp macro="" textlink="">
      <xdr:nvSpPr>
        <xdr:cNvPr id="31" name="テキスト ボックス 30">
          <a:extLst>
            <a:ext uri="{FF2B5EF4-FFF2-40B4-BE49-F238E27FC236}">
              <a16:creationId xmlns:a16="http://schemas.microsoft.com/office/drawing/2014/main" id="{FFEABEB3-679D-1893-9C29-B3F3E348CDC6}"/>
            </a:ext>
          </a:extLst>
        </xdr:cNvPr>
        <xdr:cNvSpPr txBox="1">
          <a:spLocks noChangeArrowheads="1"/>
        </xdr:cNvSpPr>
      </xdr:nvSpPr>
      <xdr:spPr bwMode="auto">
        <a:xfrm>
          <a:off x="12532659" y="7091084"/>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14</xdr:col>
      <xdr:colOff>708212</xdr:colOff>
      <xdr:row>30</xdr:row>
      <xdr:rowOff>26895</xdr:rowOff>
    </xdr:from>
    <xdr:ext cx="313764" cy="251012"/>
    <xdr:sp macro="" textlink="">
      <xdr:nvSpPr>
        <xdr:cNvPr id="4224" name="テキスト ボックス 4223">
          <a:extLst>
            <a:ext uri="{FF2B5EF4-FFF2-40B4-BE49-F238E27FC236}">
              <a16:creationId xmlns:a16="http://schemas.microsoft.com/office/drawing/2014/main" id="{F5E2F570-CE27-42AB-8633-E6CE5B3C070F}"/>
            </a:ext>
          </a:extLst>
        </xdr:cNvPr>
        <xdr:cNvSpPr txBox="1">
          <a:spLocks noChangeArrowheads="1"/>
        </xdr:cNvSpPr>
      </xdr:nvSpPr>
      <xdr:spPr bwMode="auto">
        <a:xfrm>
          <a:off x="15033812" y="9296401"/>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13</xdr:col>
      <xdr:colOff>233083</xdr:colOff>
      <xdr:row>30</xdr:row>
      <xdr:rowOff>26895</xdr:rowOff>
    </xdr:from>
    <xdr:ext cx="313764" cy="251012"/>
    <xdr:sp macro="" textlink="">
      <xdr:nvSpPr>
        <xdr:cNvPr id="4225" name="テキスト ボックス 4224">
          <a:extLst>
            <a:ext uri="{FF2B5EF4-FFF2-40B4-BE49-F238E27FC236}">
              <a16:creationId xmlns:a16="http://schemas.microsoft.com/office/drawing/2014/main" id="{E51E8126-48A1-04E3-CCDB-33A67684CA8B}"/>
            </a:ext>
          </a:extLst>
        </xdr:cNvPr>
        <xdr:cNvSpPr txBox="1">
          <a:spLocks noChangeArrowheads="1"/>
        </xdr:cNvSpPr>
      </xdr:nvSpPr>
      <xdr:spPr bwMode="auto">
        <a:xfrm>
          <a:off x="13742895" y="9296401"/>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12</xdr:col>
      <xdr:colOff>744071</xdr:colOff>
      <xdr:row>30</xdr:row>
      <xdr:rowOff>35860</xdr:rowOff>
    </xdr:from>
    <xdr:ext cx="313764" cy="251012"/>
    <xdr:sp macro="" textlink="">
      <xdr:nvSpPr>
        <xdr:cNvPr id="4226" name="テキスト ボックス 4225">
          <a:extLst>
            <a:ext uri="{FF2B5EF4-FFF2-40B4-BE49-F238E27FC236}">
              <a16:creationId xmlns:a16="http://schemas.microsoft.com/office/drawing/2014/main" id="{1380DB33-8D43-9375-6282-560BCBB79ADE}"/>
            </a:ext>
          </a:extLst>
        </xdr:cNvPr>
        <xdr:cNvSpPr txBox="1">
          <a:spLocks noChangeArrowheads="1"/>
        </xdr:cNvSpPr>
      </xdr:nvSpPr>
      <xdr:spPr bwMode="auto">
        <a:xfrm>
          <a:off x="12541624" y="9305366"/>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15</xdr:col>
      <xdr:colOff>815149</xdr:colOff>
      <xdr:row>6</xdr:row>
      <xdr:rowOff>186338</xdr:rowOff>
    </xdr:from>
    <xdr:ext cx="2348752" cy="367553"/>
    <xdr:sp macro="" textlink="">
      <xdr:nvSpPr>
        <xdr:cNvPr id="4229" name="テキスト ボックス 4228">
          <a:extLst>
            <a:ext uri="{FF2B5EF4-FFF2-40B4-BE49-F238E27FC236}">
              <a16:creationId xmlns:a16="http://schemas.microsoft.com/office/drawing/2014/main" id="{5EAAF1F1-1596-8121-CB0A-85933245C4CF}"/>
            </a:ext>
          </a:extLst>
        </xdr:cNvPr>
        <xdr:cNvSpPr txBox="1">
          <a:spLocks noChangeArrowheads="1"/>
        </xdr:cNvSpPr>
      </xdr:nvSpPr>
      <xdr:spPr bwMode="auto">
        <a:xfrm>
          <a:off x="16893349" y="2298167"/>
          <a:ext cx="2348752" cy="367553"/>
        </a:xfrm>
        <a:prstGeom prst="rect">
          <a:avLst/>
        </a:prstGeom>
        <a:solidFill>
          <a:srgbClr val="FFFFFF"/>
        </a:solidFill>
        <a:ln w="9525">
          <a:solidFill>
            <a:srgbClr val="FF0000"/>
          </a:solidFill>
          <a:miter lim="800000"/>
          <a:headEnd/>
          <a:tailEnd/>
        </a:ln>
      </xdr:spPr>
      <xdr:txBody>
        <a:bodyPr wrap="square" lIns="91440" tIns="45720" rIns="91440" bIns="45720" anchor="ctr" upright="1">
          <a:noAutofit/>
        </a:bodyPr>
        <a:lstStyle/>
        <a:p>
          <a:pPr algn="ctr" rtl="0">
            <a:defRPr sz="1000"/>
          </a:pPr>
          <a:r>
            <a:rPr lang="ja-JP" altLang="en-US" sz="1200" b="0" i="0" u="none" strike="noStrike" baseline="0">
              <a:solidFill>
                <a:schemeClr val="tx1"/>
              </a:solidFill>
              <a:latin typeface="ＭＳ 明朝" panose="02020609040205080304" pitchFamily="17" charset="-128"/>
              <a:ea typeface="ＭＳ 明朝" panose="02020609040205080304" pitchFamily="17" charset="-128"/>
              <a:cs typeface="Times New Roman"/>
            </a:rPr>
            <a:t>様式２と一致させてください</a:t>
          </a:r>
        </a:p>
      </xdr:txBody>
    </xdr:sp>
    <xdr:clientData/>
  </xdr:oneCellAnchor>
  <xdr:twoCellAnchor>
    <xdr:from>
      <xdr:col>16</xdr:col>
      <xdr:colOff>197223</xdr:colOff>
      <xdr:row>8</xdr:row>
      <xdr:rowOff>143434</xdr:rowOff>
    </xdr:from>
    <xdr:to>
      <xdr:col>18</xdr:col>
      <xdr:colOff>762000</xdr:colOff>
      <xdr:row>9</xdr:row>
      <xdr:rowOff>197222</xdr:rowOff>
    </xdr:to>
    <xdr:sp macro="" textlink="">
      <xdr:nvSpPr>
        <xdr:cNvPr id="4230" name="右中かっこ 4229">
          <a:extLst>
            <a:ext uri="{FF2B5EF4-FFF2-40B4-BE49-F238E27FC236}">
              <a16:creationId xmlns:a16="http://schemas.microsoft.com/office/drawing/2014/main" id="{62FADB30-7801-0440-0A3A-80077007C6B1}"/>
            </a:ext>
          </a:extLst>
        </xdr:cNvPr>
        <xdr:cNvSpPr/>
      </xdr:nvSpPr>
      <xdr:spPr>
        <a:xfrm rot="16200000">
          <a:off x="17032941" y="1120587"/>
          <a:ext cx="295835" cy="1891553"/>
        </a:xfrm>
        <a:prstGeom prst="rightBrace">
          <a:avLst>
            <a:gd name="adj1" fmla="val 41666"/>
            <a:gd name="adj2" fmla="val 50000"/>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21</xdr:col>
      <xdr:colOff>143438</xdr:colOff>
      <xdr:row>11</xdr:row>
      <xdr:rowOff>143436</xdr:rowOff>
    </xdr:from>
    <xdr:ext cx="672351" cy="6355976"/>
    <xdr:sp macro="" textlink="">
      <xdr:nvSpPr>
        <xdr:cNvPr id="4231" name="テキスト ボックス 4230">
          <a:extLst>
            <a:ext uri="{FF2B5EF4-FFF2-40B4-BE49-F238E27FC236}">
              <a16:creationId xmlns:a16="http://schemas.microsoft.com/office/drawing/2014/main" id="{90EC1081-E1E7-2930-2E57-AB49909B03FB}"/>
            </a:ext>
          </a:extLst>
        </xdr:cNvPr>
        <xdr:cNvSpPr txBox="1">
          <a:spLocks noChangeArrowheads="1"/>
        </xdr:cNvSpPr>
      </xdr:nvSpPr>
      <xdr:spPr bwMode="auto">
        <a:xfrm>
          <a:off x="20063014" y="3272118"/>
          <a:ext cx="672351" cy="6355976"/>
        </a:xfrm>
        <a:prstGeom prst="rect">
          <a:avLst/>
        </a:prstGeom>
        <a:solidFill>
          <a:srgbClr val="FFFFFF"/>
        </a:solidFill>
        <a:ln w="9525">
          <a:solidFill>
            <a:srgbClr val="FF0000"/>
          </a:solidFill>
          <a:miter lim="800000"/>
          <a:headEnd/>
          <a:tailEnd/>
        </a:ln>
      </xdr:spPr>
      <xdr:txBody>
        <a:bodyPr vert="wordArtVertRtl" wrap="square" lIns="91440" tIns="45720" rIns="91440" bIns="45720" anchor="ctr" upright="1">
          <a:noAutofit/>
        </a:bodyPr>
        <a:lstStyle/>
        <a:p>
          <a:pPr algn="ctr" rtl="0">
            <a:defRPr sz="1000"/>
          </a:pPr>
          <a:r>
            <a:rPr lang="ja-JP" altLang="en-US" sz="1200" b="0" i="0" u="none" strike="noStrike" baseline="0">
              <a:solidFill>
                <a:schemeClr val="tx1"/>
              </a:solidFill>
              <a:latin typeface="ＭＳ 明朝" panose="02020609040205080304" pitchFamily="17" charset="-128"/>
              <a:ea typeface="ＭＳ 明朝" panose="02020609040205080304" pitchFamily="17" charset="-128"/>
              <a:cs typeface="Times New Roman"/>
            </a:rPr>
            <a:t>空欄としてください</a:t>
          </a:r>
        </a:p>
      </xdr:txBody>
    </xdr:sp>
    <xdr:clientData/>
  </xdr:oneCellAnchor>
  <xdr:oneCellAnchor>
    <xdr:from>
      <xdr:col>22</xdr:col>
      <xdr:colOff>204269</xdr:colOff>
      <xdr:row>7</xdr:row>
      <xdr:rowOff>195942</xdr:rowOff>
    </xdr:from>
    <xdr:ext cx="1990163" cy="475130"/>
    <xdr:sp macro="" textlink="">
      <xdr:nvSpPr>
        <xdr:cNvPr id="4237" name="テキスト ボックス 4236">
          <a:extLst>
            <a:ext uri="{FF2B5EF4-FFF2-40B4-BE49-F238E27FC236}">
              <a16:creationId xmlns:a16="http://schemas.microsoft.com/office/drawing/2014/main" id="{627AE082-027B-3F86-F8C7-7FBAB8F7160B}"/>
            </a:ext>
          </a:extLst>
        </xdr:cNvPr>
        <xdr:cNvSpPr txBox="1">
          <a:spLocks noChangeArrowheads="1"/>
        </xdr:cNvSpPr>
      </xdr:nvSpPr>
      <xdr:spPr bwMode="auto">
        <a:xfrm>
          <a:off x="21083069" y="1872342"/>
          <a:ext cx="1990163" cy="475130"/>
        </a:xfrm>
        <a:prstGeom prst="rect">
          <a:avLst/>
        </a:prstGeom>
        <a:solidFill>
          <a:srgbClr val="FFFFFF"/>
        </a:solidFill>
        <a:ln w="9525">
          <a:solidFill>
            <a:srgbClr val="FF0000"/>
          </a:solidFill>
          <a:miter lim="800000"/>
          <a:headEnd/>
          <a:tailEnd/>
        </a:ln>
      </xdr:spPr>
      <xdr:txBody>
        <a:bodyPr wrap="square" lIns="91440" tIns="45720" rIns="91440" bIns="45720" anchor="ctr" upright="1">
          <a:noAutofit/>
        </a:bodyPr>
        <a:lstStyle/>
        <a:p>
          <a:pPr algn="l" rtl="0">
            <a:defRPr sz="1000"/>
          </a:pPr>
          <a:r>
            <a:rPr lang="ja-JP" altLang="en-US" sz="1100" b="0" i="0" u="none" strike="noStrike" baseline="0">
              <a:solidFill>
                <a:srgbClr val="FF0000"/>
              </a:solidFill>
              <a:latin typeface="ＭＳ 明朝" panose="02020609040205080304" pitchFamily="17" charset="-128"/>
              <a:ea typeface="ＭＳ 明朝" panose="02020609040205080304" pitchFamily="17" charset="-128"/>
              <a:cs typeface="Times New Roman"/>
            </a:rPr>
            <a:t>様式２に合わせて○、</a:t>
          </a:r>
          <a:r>
            <a:rPr lang="en-US" altLang="ja-JP" sz="11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r>
            <a:rPr lang="ja-JP" altLang="en-US" sz="1100" b="0" i="0" u="none" strike="noStrike" baseline="0">
              <a:solidFill>
                <a:srgbClr val="FF0000"/>
              </a:solidFill>
              <a:latin typeface="ＭＳ 明朝" panose="02020609040205080304" pitchFamily="17" charset="-128"/>
              <a:ea typeface="ＭＳ 明朝" panose="02020609040205080304" pitchFamily="17" charset="-128"/>
              <a:cs typeface="Times New Roman"/>
            </a:rPr>
            <a:t>をご記入ください</a:t>
          </a:r>
        </a:p>
      </xdr:txBody>
    </xdr:sp>
    <xdr:clientData/>
  </xdr:oneCellAnchor>
  <xdr:twoCellAnchor>
    <xdr:from>
      <xdr:col>23</xdr:col>
      <xdr:colOff>382922</xdr:colOff>
      <xdr:row>9</xdr:row>
      <xdr:rowOff>192101</xdr:rowOff>
    </xdr:from>
    <xdr:to>
      <xdr:col>23</xdr:col>
      <xdr:colOff>389324</xdr:colOff>
      <xdr:row>11</xdr:row>
      <xdr:rowOff>150479</xdr:rowOff>
    </xdr:to>
    <xdr:cxnSp macro="">
      <xdr:nvCxnSpPr>
        <xdr:cNvPr id="4238" name="直線矢印コネクタ 1">
          <a:extLst>
            <a:ext uri="{FF2B5EF4-FFF2-40B4-BE49-F238E27FC236}">
              <a16:creationId xmlns:a16="http://schemas.microsoft.com/office/drawing/2014/main" id="{FFBFB9CB-9261-E316-2F7A-7ADC5FABD2B0}"/>
            </a:ext>
          </a:extLst>
        </xdr:cNvPr>
        <xdr:cNvCxnSpPr>
          <a:cxnSpLocks noChangeShapeType="1"/>
          <a:stCxn id="4237" idx="2"/>
        </xdr:cNvCxnSpPr>
      </xdr:nvCxnSpPr>
      <xdr:spPr bwMode="auto">
        <a:xfrm>
          <a:off x="22078151" y="2347472"/>
          <a:ext cx="6402" cy="905436"/>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oneCellAnchor>
    <xdr:from>
      <xdr:col>33</xdr:col>
      <xdr:colOff>206191</xdr:colOff>
      <xdr:row>5</xdr:row>
      <xdr:rowOff>43543</xdr:rowOff>
    </xdr:from>
    <xdr:ext cx="1655266" cy="859330"/>
    <xdr:sp macro="" textlink="">
      <xdr:nvSpPr>
        <xdr:cNvPr id="4240" name="テキスト ボックス 4239">
          <a:extLst>
            <a:ext uri="{FF2B5EF4-FFF2-40B4-BE49-F238E27FC236}">
              <a16:creationId xmlns:a16="http://schemas.microsoft.com/office/drawing/2014/main" id="{4B0535AA-6917-51A0-C4FA-57BA0E1AAA73}"/>
            </a:ext>
          </a:extLst>
        </xdr:cNvPr>
        <xdr:cNvSpPr txBox="1">
          <a:spLocks noChangeArrowheads="1"/>
        </xdr:cNvSpPr>
      </xdr:nvSpPr>
      <xdr:spPr bwMode="auto">
        <a:xfrm>
          <a:off x="29379905" y="1240972"/>
          <a:ext cx="1655266" cy="859330"/>
        </a:xfrm>
        <a:prstGeom prst="rect">
          <a:avLst/>
        </a:prstGeom>
        <a:solidFill>
          <a:srgbClr val="FFFFFF"/>
        </a:solidFill>
        <a:ln w="9525">
          <a:solidFill>
            <a:srgbClr val="FF0000"/>
          </a:solidFill>
          <a:miter lim="800000"/>
          <a:headEnd/>
          <a:tailEnd/>
        </a:ln>
      </xdr:spPr>
      <xdr:txBody>
        <a:bodyPr wrap="square" lIns="91440" tIns="45720" rIns="91440" bIns="45720" anchor="ctr" upright="1">
          <a:noAutofit/>
        </a:bodyPr>
        <a:lstStyle/>
        <a:p>
          <a:pPr algn="l" rtl="0">
            <a:defRPr sz="1000"/>
          </a:pPr>
          <a:r>
            <a:rPr lang="ja-JP" altLang="en-US" sz="1200" b="0" i="0" u="none" strike="noStrike" baseline="0">
              <a:solidFill>
                <a:schemeClr val="tx1"/>
              </a:solidFill>
              <a:latin typeface="ＭＳ 明朝" panose="02020609040205080304" pitchFamily="17" charset="-128"/>
              <a:ea typeface="ＭＳ 明朝" panose="02020609040205080304" pitchFamily="17" charset="-128"/>
              <a:cs typeface="Times New Roman"/>
            </a:rPr>
            <a:t>様式２の２</a:t>
          </a:r>
          <a:r>
            <a:rPr lang="en-US" altLang="ja-JP" sz="1200" b="0" i="0" u="none" strike="noStrike" baseline="0">
              <a:solidFill>
                <a:schemeClr val="tx1"/>
              </a:solidFill>
              <a:latin typeface="ＭＳ 明朝" panose="02020609040205080304" pitchFamily="17" charset="-128"/>
              <a:ea typeface="ＭＳ 明朝" panose="02020609040205080304" pitchFamily="17" charset="-128"/>
              <a:cs typeface="Times New Roman"/>
            </a:rPr>
            <a:t>.</a:t>
          </a:r>
          <a:r>
            <a:rPr lang="ja-JP" altLang="en-US" sz="1200" b="0" i="0" u="none" strike="noStrike" baseline="0">
              <a:solidFill>
                <a:schemeClr val="tx1"/>
              </a:solidFill>
              <a:latin typeface="ＭＳ 明朝" panose="02020609040205080304" pitchFamily="17" charset="-128"/>
              <a:ea typeface="ＭＳ 明朝" panose="02020609040205080304" pitchFamily="17" charset="-128"/>
              <a:cs typeface="Times New Roman"/>
            </a:rPr>
            <a:t>の燃料別温室加温面積と一致させてください</a:t>
          </a:r>
        </a:p>
      </xdr:txBody>
    </xdr:sp>
    <xdr:clientData/>
  </xdr:oneCellAnchor>
  <xdr:oneCellAnchor>
    <xdr:from>
      <xdr:col>0</xdr:col>
      <xdr:colOff>770964</xdr:colOff>
      <xdr:row>3</xdr:row>
      <xdr:rowOff>426722</xdr:rowOff>
    </xdr:from>
    <xdr:ext cx="7440706" cy="1217021"/>
    <xdr:sp macro="" textlink="">
      <xdr:nvSpPr>
        <xdr:cNvPr id="4241" name="テキスト ボックス 4240">
          <a:extLst>
            <a:ext uri="{FF2B5EF4-FFF2-40B4-BE49-F238E27FC236}">
              <a16:creationId xmlns:a16="http://schemas.microsoft.com/office/drawing/2014/main" id="{57285B1C-66F8-1AE1-84AA-99D5C86CF31C}"/>
            </a:ext>
          </a:extLst>
        </xdr:cNvPr>
        <xdr:cNvSpPr txBox="1">
          <a:spLocks noChangeArrowheads="1"/>
        </xdr:cNvSpPr>
      </xdr:nvSpPr>
      <xdr:spPr bwMode="auto">
        <a:xfrm>
          <a:off x="770964" y="905693"/>
          <a:ext cx="7440706" cy="1217021"/>
        </a:xfrm>
        <a:prstGeom prst="rect">
          <a:avLst/>
        </a:prstGeom>
        <a:solidFill>
          <a:srgbClr val="FFFFFF"/>
        </a:solidFill>
        <a:ln w="9525">
          <a:solidFill>
            <a:srgbClr val="FF0000"/>
          </a:solidFill>
          <a:miter lim="800000"/>
          <a:headEnd/>
          <a:tailEnd/>
        </a:ln>
      </xdr:spPr>
      <xdr:txBody>
        <a:bodyPr wrap="square" lIns="91440" tIns="45720" rIns="91440" bIns="45720" anchor="t" upright="1">
          <a:noAutofit/>
        </a:bodyPr>
        <a:lstStyle/>
        <a:p>
          <a:pPr algn="l" rtl="0">
            <a:defRPr sz="1000"/>
          </a:pPr>
          <a:r>
            <a:rPr lang="ja-JP" altLang="en-US" sz="1600" b="1" i="0" u="none" strike="noStrike" baseline="0">
              <a:solidFill>
                <a:srgbClr val="FF0000"/>
              </a:solidFill>
              <a:latin typeface="ＭＳ 明朝" panose="02020609040205080304" pitchFamily="17" charset="-128"/>
              <a:ea typeface="ＭＳ 明朝" panose="02020609040205080304" pitchFamily="17" charset="-128"/>
              <a:cs typeface="Times New Roman"/>
            </a:rPr>
            <a:t>・</a:t>
          </a:r>
          <a:r>
            <a:rPr lang="ja-JP" altLang="en-US" sz="1600" b="1" i="0" u="sng" strike="noStrike" baseline="0">
              <a:solidFill>
                <a:srgbClr val="FF0000"/>
              </a:solidFill>
              <a:latin typeface="ＭＳ 明朝" panose="02020609040205080304" pitchFamily="17" charset="-128"/>
              <a:ea typeface="ＭＳ 明朝" panose="02020609040205080304" pitchFamily="17" charset="-128"/>
              <a:cs typeface="Times New Roman"/>
            </a:rPr>
            <a:t>１団体につき１シート作成してください。</a:t>
          </a:r>
          <a:endParaRPr lang="en-US" altLang="ja-JP" sz="1600" b="1" i="0" u="sng" strike="noStrike" baseline="0">
            <a:solidFill>
              <a:srgbClr val="FF0000"/>
            </a:solidFill>
            <a:latin typeface="ＭＳ 明朝" panose="02020609040205080304" pitchFamily="17" charset="-128"/>
            <a:ea typeface="ＭＳ 明朝" panose="02020609040205080304" pitchFamily="17" charset="-128"/>
            <a:cs typeface="Times New Roman"/>
          </a:endParaRPr>
        </a:p>
        <a:p>
          <a:pPr algn="l" rtl="0">
            <a:defRPr sz="1000"/>
          </a:pPr>
          <a:r>
            <a:rPr lang="ja-JP" altLang="en-US" sz="1600" b="1" i="0" u="none" strike="noStrike" baseline="0">
              <a:solidFill>
                <a:srgbClr val="FF0000"/>
              </a:solidFill>
              <a:latin typeface="ＭＳ 明朝" panose="02020609040205080304" pitchFamily="17" charset="-128"/>
              <a:ea typeface="ＭＳ 明朝" panose="02020609040205080304" pitchFamily="17" charset="-128"/>
              <a:cs typeface="Times New Roman"/>
            </a:rPr>
            <a:t>・行が足りない場合は挿入により追加してください。</a:t>
          </a:r>
          <a:endParaRPr lang="en-US" altLang="ja-JP" sz="1600" b="1" i="0" u="none" strike="noStrike" baseline="0">
            <a:solidFill>
              <a:srgbClr val="FF0000"/>
            </a:solidFill>
            <a:latin typeface="ＭＳ 明朝" panose="02020609040205080304" pitchFamily="17" charset="-128"/>
            <a:ea typeface="ＭＳ 明朝" panose="02020609040205080304" pitchFamily="17" charset="-128"/>
            <a:cs typeface="Times New Roman"/>
          </a:endParaRPr>
        </a:p>
        <a:p>
          <a:pPr algn="l" rtl="0">
            <a:defRPr sz="1000"/>
          </a:pPr>
          <a:r>
            <a:rPr lang="ja-JP" altLang="en-US" sz="1600" b="1" i="0" u="none" strike="noStrike" baseline="0">
              <a:solidFill>
                <a:srgbClr val="FF0000"/>
              </a:solidFill>
              <a:latin typeface="ＭＳ 明朝" panose="02020609040205080304" pitchFamily="17" charset="-128"/>
              <a:ea typeface="ＭＳ 明朝" panose="02020609040205080304" pitchFamily="17" charset="-128"/>
              <a:cs typeface="Times New Roman"/>
            </a:rPr>
            <a:t>　水色セル列については、行追加後、関数をコピー＆ペーストしてください。</a:t>
          </a:r>
          <a:endParaRPr lang="en-US" altLang="ja-JP" sz="1600" b="1" i="0" u="none" strike="noStrike" baseline="0">
            <a:solidFill>
              <a:srgbClr val="FF0000"/>
            </a:solidFill>
            <a:latin typeface="ＭＳ 明朝" panose="02020609040205080304" pitchFamily="17" charset="-128"/>
            <a:ea typeface="ＭＳ 明朝" panose="02020609040205080304" pitchFamily="17" charset="-128"/>
            <a:cs typeface="Times New Roman"/>
          </a:endParaRPr>
        </a:p>
        <a:p>
          <a:pPr algn="l" rtl="0">
            <a:defRPr sz="1000"/>
          </a:pPr>
          <a:r>
            <a:rPr lang="ja-JP" altLang="en-US" sz="1600" b="1" i="0" u="none" strike="noStrike" baseline="0">
              <a:solidFill>
                <a:srgbClr val="FF0000"/>
              </a:solidFill>
              <a:latin typeface="ＭＳ 明朝" panose="02020609040205080304" pitchFamily="17" charset="-128"/>
              <a:ea typeface="ＭＳ 明朝" panose="02020609040205080304" pitchFamily="17" charset="-128"/>
              <a:cs typeface="Times New Roman"/>
            </a:rPr>
            <a:t>・最初の行は様式７に反映されるため、削除しないでください。</a:t>
          </a:r>
          <a:endParaRPr lang="en-US" altLang="ja-JP" sz="1600" b="1" i="0" u="none" strike="noStrike" baseline="0">
            <a:solidFill>
              <a:srgbClr val="FF0000"/>
            </a:solidFill>
            <a:latin typeface="ＭＳ 明朝" panose="02020609040205080304" pitchFamily="17" charset="-128"/>
            <a:ea typeface="ＭＳ 明朝" panose="02020609040205080304" pitchFamily="17" charset="-128"/>
            <a:cs typeface="Times New Roman"/>
          </a:endParaRPr>
        </a:p>
        <a:p>
          <a:pPr algn="l" rtl="0">
            <a:defRPr sz="1000"/>
          </a:pPr>
          <a:endParaRPr lang="ja-JP" altLang="en-US" sz="1600" b="1" i="0" u="none" strike="noStrike" baseline="0">
            <a:solidFill>
              <a:srgbClr val="00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7</xdr:col>
      <xdr:colOff>618564</xdr:colOff>
      <xdr:row>3</xdr:row>
      <xdr:rowOff>195943</xdr:rowOff>
    </xdr:from>
    <xdr:ext cx="2331464" cy="1421547"/>
    <xdr:sp macro="" textlink="">
      <xdr:nvSpPr>
        <xdr:cNvPr id="4242" name="テキスト ボックス 4241">
          <a:extLst>
            <a:ext uri="{FF2B5EF4-FFF2-40B4-BE49-F238E27FC236}">
              <a16:creationId xmlns:a16="http://schemas.microsoft.com/office/drawing/2014/main" id="{0A9D2DA3-348E-E7C2-E863-80D0EBC96C24}"/>
            </a:ext>
          </a:extLst>
        </xdr:cNvPr>
        <xdr:cNvSpPr txBox="1">
          <a:spLocks noChangeArrowheads="1"/>
        </xdr:cNvSpPr>
      </xdr:nvSpPr>
      <xdr:spPr bwMode="auto">
        <a:xfrm>
          <a:off x="8445393" y="674914"/>
          <a:ext cx="2331464" cy="1421547"/>
        </a:xfrm>
        <a:prstGeom prst="rect">
          <a:avLst/>
        </a:prstGeom>
        <a:solidFill>
          <a:srgbClr val="FFFFFF"/>
        </a:solidFill>
        <a:ln w="9525">
          <a:solidFill>
            <a:srgbClr val="FF0000"/>
          </a:solidFill>
          <a:miter lim="800000"/>
          <a:headEnd/>
          <a:tailEnd/>
        </a:ln>
      </xdr:spPr>
      <xdr:txBody>
        <a:bodyPr wrap="square" lIns="91440" tIns="45720" rIns="91440" bIns="45720" anchor="t" upright="1">
          <a:noAutofit/>
        </a:bodyPr>
        <a:lstStyle/>
        <a:p>
          <a:pPr algn="l" rtl="0">
            <a:defRPr sz="1000"/>
          </a:pPr>
          <a:r>
            <a:rPr lang="ja-JP" altLang="en-US" sz="1200" b="0" i="0" u="none" strike="noStrike" baseline="0">
              <a:solidFill>
                <a:schemeClr val="tx1"/>
              </a:solidFill>
              <a:latin typeface="ＭＳ 明朝" panose="02020609040205080304" pitchFamily="17" charset="-128"/>
              <a:ea typeface="ＭＳ 明朝" panose="02020609040205080304" pitchFamily="17" charset="-128"/>
              <a:cs typeface="Times New Roman"/>
            </a:rPr>
            <a:t>既存の構成員については、前年度の農家番号をそのままご使用ください。新規参加者は最後の行に追加し、追加等整理欄に「新規」と記入してください。</a:t>
          </a:r>
          <a:endParaRPr lang="en-US" altLang="ja-JP" sz="1200" b="0" i="0" u="none" strike="noStrike" baseline="0">
            <a:solidFill>
              <a:schemeClr val="tx1"/>
            </a:solidFill>
            <a:latin typeface="ＭＳ 明朝" panose="02020609040205080304" pitchFamily="17" charset="-128"/>
            <a:ea typeface="ＭＳ 明朝" panose="02020609040205080304" pitchFamily="17" charset="-128"/>
            <a:cs typeface="Times New Roman"/>
          </a:endParaRPr>
        </a:p>
        <a:p>
          <a:pPr algn="l" rtl="0">
            <a:defRPr sz="1000"/>
          </a:pPr>
          <a:r>
            <a:rPr lang="en-US" altLang="ja-JP" sz="1200" b="0" i="0" u="sng" strike="noStrike" baseline="0">
              <a:solidFill>
                <a:srgbClr val="FF0000"/>
              </a:solidFill>
              <a:latin typeface="ＭＳ 明朝" panose="02020609040205080304" pitchFamily="17" charset="-128"/>
              <a:ea typeface="ＭＳ 明朝" panose="02020609040205080304" pitchFamily="17" charset="-128"/>
              <a:cs typeface="Times New Roman"/>
            </a:rPr>
            <a:t>※</a:t>
          </a:r>
          <a:r>
            <a:rPr lang="ja-JP" altLang="en-US" sz="1200" b="0" i="0" u="sng" strike="noStrike" baseline="0">
              <a:solidFill>
                <a:srgbClr val="FF0000"/>
              </a:solidFill>
              <a:latin typeface="ＭＳ 明朝" panose="02020609040205080304" pitchFamily="17" charset="-128"/>
              <a:ea typeface="ＭＳ 明朝" panose="02020609040205080304" pitchFamily="17" charset="-128"/>
              <a:cs typeface="Times New Roman"/>
            </a:rPr>
            <a:t>複数燃料種の場合も、番号はすべてご記入ください</a:t>
          </a:r>
        </a:p>
      </xdr:txBody>
    </xdr:sp>
    <xdr:clientData/>
  </xdr:oneCellAnchor>
  <xdr:twoCellAnchor>
    <xdr:from>
      <xdr:col>32</xdr:col>
      <xdr:colOff>304800</xdr:colOff>
      <xdr:row>8</xdr:row>
      <xdr:rowOff>242046</xdr:rowOff>
    </xdr:from>
    <xdr:to>
      <xdr:col>35</xdr:col>
      <xdr:colOff>654424</xdr:colOff>
      <xdr:row>9</xdr:row>
      <xdr:rowOff>206185</xdr:rowOff>
    </xdr:to>
    <xdr:sp macro="" textlink="">
      <xdr:nvSpPr>
        <xdr:cNvPr id="4244" name="右中かっこ 4243">
          <a:extLst>
            <a:ext uri="{FF2B5EF4-FFF2-40B4-BE49-F238E27FC236}">
              <a16:creationId xmlns:a16="http://schemas.microsoft.com/office/drawing/2014/main" id="{08843970-75EC-A2D7-FA8E-45F82161B03D}"/>
            </a:ext>
          </a:extLst>
        </xdr:cNvPr>
        <xdr:cNvSpPr/>
      </xdr:nvSpPr>
      <xdr:spPr>
        <a:xfrm rot="16200000">
          <a:off x="29924190" y="842680"/>
          <a:ext cx="206186" cy="2554941"/>
        </a:xfrm>
        <a:prstGeom prst="rightBrace">
          <a:avLst>
            <a:gd name="adj1" fmla="val 41666"/>
            <a:gd name="adj2" fmla="val 50000"/>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30</xdr:col>
      <xdr:colOff>213235</xdr:colOff>
      <xdr:row>3</xdr:row>
      <xdr:rowOff>237565</xdr:rowOff>
    </xdr:from>
    <xdr:ext cx="1954302" cy="1039906"/>
    <xdr:sp macro="" textlink="">
      <xdr:nvSpPr>
        <xdr:cNvPr id="4245" name="テキスト ボックス 4244">
          <a:extLst>
            <a:ext uri="{FF2B5EF4-FFF2-40B4-BE49-F238E27FC236}">
              <a16:creationId xmlns:a16="http://schemas.microsoft.com/office/drawing/2014/main" id="{216D8C20-501A-3D45-205E-02AF6A46ACB6}"/>
            </a:ext>
          </a:extLst>
        </xdr:cNvPr>
        <xdr:cNvSpPr txBox="1">
          <a:spLocks noChangeArrowheads="1"/>
        </xdr:cNvSpPr>
      </xdr:nvSpPr>
      <xdr:spPr bwMode="auto">
        <a:xfrm>
          <a:off x="27198921" y="716536"/>
          <a:ext cx="1954302" cy="1039906"/>
        </a:xfrm>
        <a:prstGeom prst="rect">
          <a:avLst/>
        </a:prstGeom>
        <a:solidFill>
          <a:srgbClr val="FFFFFF"/>
        </a:solidFill>
        <a:ln w="9525">
          <a:solidFill>
            <a:srgbClr val="FF0000"/>
          </a:solidFill>
          <a:miter lim="800000"/>
          <a:headEnd/>
          <a:tailEnd/>
        </a:ln>
      </xdr:spPr>
      <xdr:txBody>
        <a:bodyPr wrap="square" lIns="91440" tIns="45720" rIns="91440" bIns="45720" anchor="ctr" upright="1">
          <a:noAutofit/>
        </a:bodyPr>
        <a:lstStyle/>
        <a:p>
          <a:pPr algn="l" rtl="0">
            <a:defRPr sz="1000"/>
          </a:pPr>
          <a:r>
            <a:rPr lang="ja-JP" altLang="en-US" sz="1100" b="0" i="0" u="none" strike="noStrike" baseline="0">
              <a:solidFill>
                <a:schemeClr val="tx1"/>
              </a:solidFill>
              <a:latin typeface="ＭＳ 明朝" panose="02020609040205080304" pitchFamily="17" charset="-128"/>
              <a:ea typeface="ＭＳ 明朝" panose="02020609040205080304" pitchFamily="17" charset="-128"/>
              <a:cs typeface="Times New Roman"/>
            </a:rPr>
            <a:t>現在の温室面積が記載されていますが、</a:t>
          </a:r>
          <a:r>
            <a:rPr lang="ja-JP" altLang="en-US" sz="1100" b="0" i="0" u="sng" strike="noStrike" baseline="0">
              <a:solidFill>
                <a:srgbClr val="FF0000"/>
              </a:solidFill>
              <a:latin typeface="ＭＳ 明朝" panose="02020609040205080304" pitchFamily="17" charset="-128"/>
              <a:ea typeface="ＭＳ 明朝" panose="02020609040205080304" pitchFamily="17" charset="-128"/>
              <a:cs typeface="Times New Roman"/>
            </a:rPr>
            <a:t>目標時点までに変更する予定がある場合は、直接面積を記入してください</a:t>
          </a:r>
          <a:endParaRPr lang="en-US" altLang="ja-JP" sz="1100" b="0" i="0" u="sng"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twoCellAnchor>
    <xdr:from>
      <xdr:col>30</xdr:col>
      <xdr:colOff>34580</xdr:colOff>
      <xdr:row>20</xdr:row>
      <xdr:rowOff>24972</xdr:rowOff>
    </xdr:from>
    <xdr:to>
      <xdr:col>35</xdr:col>
      <xdr:colOff>674914</xdr:colOff>
      <xdr:row>21</xdr:row>
      <xdr:rowOff>302878</xdr:rowOff>
    </xdr:to>
    <xdr:sp macro="" textlink="">
      <xdr:nvSpPr>
        <xdr:cNvPr id="4246" name="四角形: 角を丸くする 4245">
          <a:extLst>
            <a:ext uri="{FF2B5EF4-FFF2-40B4-BE49-F238E27FC236}">
              <a16:creationId xmlns:a16="http://schemas.microsoft.com/office/drawing/2014/main" id="{EF2783DD-4AA3-41C2-B0B3-AE5BF65053AC}"/>
            </a:ext>
          </a:extLst>
        </xdr:cNvPr>
        <xdr:cNvSpPr/>
      </xdr:nvSpPr>
      <xdr:spPr>
        <a:xfrm>
          <a:off x="27020266" y="6066543"/>
          <a:ext cx="4287048" cy="604478"/>
        </a:xfrm>
        <a:prstGeom prst="round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81962</xdr:colOff>
      <xdr:row>29</xdr:row>
      <xdr:rowOff>21771</xdr:rowOff>
    </xdr:from>
    <xdr:to>
      <xdr:col>35</xdr:col>
      <xdr:colOff>696686</xdr:colOff>
      <xdr:row>29</xdr:row>
      <xdr:rowOff>304800</xdr:rowOff>
    </xdr:to>
    <xdr:sp macro="" textlink="">
      <xdr:nvSpPr>
        <xdr:cNvPr id="4247" name="四角形: 角を丸くする 4246">
          <a:extLst>
            <a:ext uri="{FF2B5EF4-FFF2-40B4-BE49-F238E27FC236}">
              <a16:creationId xmlns:a16="http://schemas.microsoft.com/office/drawing/2014/main" id="{052E5CE5-5C4B-466D-B08E-CA409549A494}"/>
            </a:ext>
          </a:extLst>
        </xdr:cNvPr>
        <xdr:cNvSpPr/>
      </xdr:nvSpPr>
      <xdr:spPr>
        <a:xfrm>
          <a:off x="27067648" y="9002485"/>
          <a:ext cx="4261438" cy="283029"/>
        </a:xfrm>
        <a:prstGeom prst="round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40</xdr:col>
      <xdr:colOff>237565</xdr:colOff>
      <xdr:row>24</xdr:row>
      <xdr:rowOff>117820</xdr:rowOff>
    </xdr:from>
    <xdr:ext cx="2287921" cy="927207"/>
    <xdr:sp macro="" textlink="">
      <xdr:nvSpPr>
        <xdr:cNvPr id="4248" name="テキスト ボックス 4247">
          <a:extLst>
            <a:ext uri="{FF2B5EF4-FFF2-40B4-BE49-F238E27FC236}">
              <a16:creationId xmlns:a16="http://schemas.microsoft.com/office/drawing/2014/main" id="{72B40A03-ECC2-4F51-A89B-FD7BED231771}"/>
            </a:ext>
          </a:extLst>
        </xdr:cNvPr>
        <xdr:cNvSpPr txBox="1">
          <a:spLocks noChangeArrowheads="1"/>
        </xdr:cNvSpPr>
      </xdr:nvSpPr>
      <xdr:spPr bwMode="auto">
        <a:xfrm>
          <a:off x="35126279" y="7465677"/>
          <a:ext cx="2287921" cy="927207"/>
        </a:xfrm>
        <a:prstGeom prst="rect">
          <a:avLst/>
        </a:prstGeom>
        <a:solidFill>
          <a:srgbClr val="FFFFFF"/>
        </a:solidFill>
        <a:ln w="9525">
          <a:solidFill>
            <a:srgbClr val="FF0000"/>
          </a:solidFill>
          <a:miter lim="800000"/>
          <a:headEnd/>
          <a:tailEnd/>
        </a:ln>
      </xdr:spPr>
      <xdr:txBody>
        <a:bodyPr wrap="square" lIns="91440" tIns="45720" rIns="91440" bIns="45720" anchor="t" upright="1">
          <a:noAutofit/>
        </a:bodyPr>
        <a:lstStyle/>
        <a:p>
          <a:pPr algn="l" rtl="0">
            <a:defRPr sz="1000"/>
          </a:pPr>
          <a:r>
            <a:rPr lang="ja-JP" altLang="en-US" sz="1200" b="0" i="0" u="none" strike="noStrike" baseline="0">
              <a:solidFill>
                <a:schemeClr val="tx1"/>
              </a:solidFill>
              <a:latin typeface="ＭＳ 明朝" panose="02020609040205080304" pitchFamily="17" charset="-128"/>
              <a:ea typeface="ＭＳ 明朝" panose="02020609040205080304" pitchFamily="17" charset="-128"/>
              <a:cs typeface="Times New Roman"/>
            </a:rPr>
            <a:t>複数燃料種を申請する構成員については、最初の行のみを記入し、２列目以降は空欄としてください</a:t>
          </a:r>
        </a:p>
      </xdr:txBody>
    </xdr:sp>
    <xdr:clientData/>
  </xdr:oneCellAnchor>
  <xdr:twoCellAnchor>
    <xdr:from>
      <xdr:col>32</xdr:col>
      <xdr:colOff>719419</xdr:colOff>
      <xdr:row>21</xdr:row>
      <xdr:rowOff>302878</xdr:rowOff>
    </xdr:from>
    <xdr:to>
      <xdr:col>41</xdr:col>
      <xdr:colOff>761040</xdr:colOff>
      <xdr:row>24</xdr:row>
      <xdr:rowOff>117820</xdr:rowOff>
    </xdr:to>
    <xdr:cxnSp macro="">
      <xdr:nvCxnSpPr>
        <xdr:cNvPr id="4249" name="直線矢印コネクタ 1">
          <a:extLst>
            <a:ext uri="{FF2B5EF4-FFF2-40B4-BE49-F238E27FC236}">
              <a16:creationId xmlns:a16="http://schemas.microsoft.com/office/drawing/2014/main" id="{EE3D8422-45E9-4BF5-A62F-73B4A811B205}"/>
            </a:ext>
          </a:extLst>
        </xdr:cNvPr>
        <xdr:cNvCxnSpPr>
          <a:cxnSpLocks noChangeShapeType="1"/>
          <a:stCxn id="4248" idx="0"/>
          <a:endCxn id="4246" idx="2"/>
        </xdr:cNvCxnSpPr>
      </xdr:nvCxnSpPr>
      <xdr:spPr bwMode="auto">
        <a:xfrm flipH="1" flipV="1">
          <a:off x="29163790" y="6671021"/>
          <a:ext cx="7106450" cy="794656"/>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33</xdr:col>
      <xdr:colOff>24653</xdr:colOff>
      <xdr:row>27</xdr:row>
      <xdr:rowOff>65313</xdr:rowOff>
    </xdr:from>
    <xdr:to>
      <xdr:col>41</xdr:col>
      <xdr:colOff>761040</xdr:colOff>
      <xdr:row>29</xdr:row>
      <xdr:rowOff>21771</xdr:rowOff>
    </xdr:to>
    <xdr:cxnSp macro="">
      <xdr:nvCxnSpPr>
        <xdr:cNvPr id="4250" name="直線矢印コネクタ 1">
          <a:extLst>
            <a:ext uri="{FF2B5EF4-FFF2-40B4-BE49-F238E27FC236}">
              <a16:creationId xmlns:a16="http://schemas.microsoft.com/office/drawing/2014/main" id="{D22BD473-768E-48BF-AD23-2B6F79D63B43}"/>
            </a:ext>
          </a:extLst>
        </xdr:cNvPr>
        <xdr:cNvCxnSpPr>
          <a:cxnSpLocks noChangeShapeType="1"/>
          <a:stCxn id="4248" idx="2"/>
          <a:endCxn id="4247" idx="0"/>
        </xdr:cNvCxnSpPr>
      </xdr:nvCxnSpPr>
      <xdr:spPr bwMode="auto">
        <a:xfrm flipH="1">
          <a:off x="29198367" y="8392884"/>
          <a:ext cx="7071873" cy="609601"/>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oneCellAnchor>
    <xdr:from>
      <xdr:col>32</xdr:col>
      <xdr:colOff>315686</xdr:colOff>
      <xdr:row>16</xdr:row>
      <xdr:rowOff>65954</xdr:rowOff>
    </xdr:from>
    <xdr:ext cx="313764" cy="251012"/>
    <xdr:sp macro="" textlink="">
      <xdr:nvSpPr>
        <xdr:cNvPr id="4256" name="テキスト ボックス 4255">
          <a:extLst>
            <a:ext uri="{FF2B5EF4-FFF2-40B4-BE49-F238E27FC236}">
              <a16:creationId xmlns:a16="http://schemas.microsoft.com/office/drawing/2014/main" id="{D4A4BE8A-F61F-4501-B7E5-AE40FA83E8D8}"/>
            </a:ext>
          </a:extLst>
        </xdr:cNvPr>
        <xdr:cNvSpPr txBox="1">
          <a:spLocks noChangeArrowheads="1"/>
        </xdr:cNvSpPr>
      </xdr:nvSpPr>
      <xdr:spPr bwMode="auto">
        <a:xfrm>
          <a:off x="28760057" y="4801240"/>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33</xdr:col>
      <xdr:colOff>288792</xdr:colOff>
      <xdr:row>16</xdr:row>
      <xdr:rowOff>48025</xdr:rowOff>
    </xdr:from>
    <xdr:ext cx="313764" cy="251012"/>
    <xdr:sp macro="" textlink="">
      <xdr:nvSpPr>
        <xdr:cNvPr id="4257" name="テキスト ボックス 4256">
          <a:extLst>
            <a:ext uri="{FF2B5EF4-FFF2-40B4-BE49-F238E27FC236}">
              <a16:creationId xmlns:a16="http://schemas.microsoft.com/office/drawing/2014/main" id="{3DD3B611-4FD5-D04E-D223-6438BFAD1D2B}"/>
            </a:ext>
          </a:extLst>
        </xdr:cNvPr>
        <xdr:cNvSpPr txBox="1">
          <a:spLocks noChangeArrowheads="1"/>
        </xdr:cNvSpPr>
      </xdr:nvSpPr>
      <xdr:spPr bwMode="auto">
        <a:xfrm>
          <a:off x="29462506" y="4783311"/>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34</xdr:col>
      <xdr:colOff>306721</xdr:colOff>
      <xdr:row>16</xdr:row>
      <xdr:rowOff>83884</xdr:rowOff>
    </xdr:from>
    <xdr:ext cx="313764" cy="251012"/>
    <xdr:sp macro="" textlink="">
      <xdr:nvSpPr>
        <xdr:cNvPr id="4258" name="テキスト ボックス 4257">
          <a:extLst>
            <a:ext uri="{FF2B5EF4-FFF2-40B4-BE49-F238E27FC236}">
              <a16:creationId xmlns:a16="http://schemas.microsoft.com/office/drawing/2014/main" id="{3BE342B2-3ABE-4FEE-81A8-FD68A8410AC4}"/>
            </a:ext>
          </a:extLst>
        </xdr:cNvPr>
        <xdr:cNvSpPr txBox="1">
          <a:spLocks noChangeArrowheads="1"/>
        </xdr:cNvSpPr>
      </xdr:nvSpPr>
      <xdr:spPr bwMode="auto">
        <a:xfrm>
          <a:off x="30209778" y="4819170"/>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35</xdr:col>
      <xdr:colOff>243969</xdr:colOff>
      <xdr:row>16</xdr:row>
      <xdr:rowOff>48025</xdr:rowOff>
    </xdr:from>
    <xdr:ext cx="313764" cy="251012"/>
    <xdr:sp macro="" textlink="">
      <xdr:nvSpPr>
        <xdr:cNvPr id="4259" name="テキスト ボックス 4258">
          <a:extLst>
            <a:ext uri="{FF2B5EF4-FFF2-40B4-BE49-F238E27FC236}">
              <a16:creationId xmlns:a16="http://schemas.microsoft.com/office/drawing/2014/main" id="{8D30587A-E010-79E0-392C-B01CAB3A78BC}"/>
            </a:ext>
          </a:extLst>
        </xdr:cNvPr>
        <xdr:cNvSpPr txBox="1">
          <a:spLocks noChangeArrowheads="1"/>
        </xdr:cNvSpPr>
      </xdr:nvSpPr>
      <xdr:spPr bwMode="auto">
        <a:xfrm>
          <a:off x="30876369" y="4783311"/>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32</xdr:col>
      <xdr:colOff>235004</xdr:colOff>
      <xdr:row>25</xdr:row>
      <xdr:rowOff>84525</xdr:rowOff>
    </xdr:from>
    <xdr:ext cx="313764" cy="251012"/>
    <xdr:sp macro="" textlink="">
      <xdr:nvSpPr>
        <xdr:cNvPr id="4260" name="テキスト ボックス 4259">
          <a:extLst>
            <a:ext uri="{FF2B5EF4-FFF2-40B4-BE49-F238E27FC236}">
              <a16:creationId xmlns:a16="http://schemas.microsoft.com/office/drawing/2014/main" id="{310F7C41-2A5B-97E2-E07E-CF7B5DF19445}"/>
            </a:ext>
          </a:extLst>
        </xdr:cNvPr>
        <xdr:cNvSpPr txBox="1">
          <a:spLocks noChangeArrowheads="1"/>
        </xdr:cNvSpPr>
      </xdr:nvSpPr>
      <xdr:spPr bwMode="auto">
        <a:xfrm>
          <a:off x="28679375" y="7758954"/>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33</xdr:col>
      <xdr:colOff>208110</xdr:colOff>
      <xdr:row>25</xdr:row>
      <xdr:rowOff>66596</xdr:rowOff>
    </xdr:from>
    <xdr:ext cx="313764" cy="251012"/>
    <xdr:sp macro="" textlink="">
      <xdr:nvSpPr>
        <xdr:cNvPr id="4261" name="テキスト ボックス 4260">
          <a:extLst>
            <a:ext uri="{FF2B5EF4-FFF2-40B4-BE49-F238E27FC236}">
              <a16:creationId xmlns:a16="http://schemas.microsoft.com/office/drawing/2014/main" id="{D89655F1-ADED-3953-5617-2746CB4FE041}"/>
            </a:ext>
          </a:extLst>
        </xdr:cNvPr>
        <xdr:cNvSpPr txBox="1">
          <a:spLocks noChangeArrowheads="1"/>
        </xdr:cNvSpPr>
      </xdr:nvSpPr>
      <xdr:spPr bwMode="auto">
        <a:xfrm>
          <a:off x="29381824" y="7741025"/>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34</xdr:col>
      <xdr:colOff>226039</xdr:colOff>
      <xdr:row>25</xdr:row>
      <xdr:rowOff>102455</xdr:rowOff>
    </xdr:from>
    <xdr:ext cx="313764" cy="251012"/>
    <xdr:sp macro="" textlink="">
      <xdr:nvSpPr>
        <xdr:cNvPr id="4262" name="テキスト ボックス 4261">
          <a:extLst>
            <a:ext uri="{FF2B5EF4-FFF2-40B4-BE49-F238E27FC236}">
              <a16:creationId xmlns:a16="http://schemas.microsoft.com/office/drawing/2014/main" id="{14B48BA8-3200-ECA1-C865-A990A7995945}"/>
            </a:ext>
          </a:extLst>
        </xdr:cNvPr>
        <xdr:cNvSpPr txBox="1">
          <a:spLocks noChangeArrowheads="1"/>
        </xdr:cNvSpPr>
      </xdr:nvSpPr>
      <xdr:spPr bwMode="auto">
        <a:xfrm>
          <a:off x="30129096" y="7776884"/>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35</xdr:col>
      <xdr:colOff>163287</xdr:colOff>
      <xdr:row>25</xdr:row>
      <xdr:rowOff>66596</xdr:rowOff>
    </xdr:from>
    <xdr:ext cx="313764" cy="251012"/>
    <xdr:sp macro="" textlink="">
      <xdr:nvSpPr>
        <xdr:cNvPr id="4263" name="テキスト ボックス 4262">
          <a:extLst>
            <a:ext uri="{FF2B5EF4-FFF2-40B4-BE49-F238E27FC236}">
              <a16:creationId xmlns:a16="http://schemas.microsoft.com/office/drawing/2014/main" id="{606CAE27-A651-A06B-3CC3-6831D2586662}"/>
            </a:ext>
          </a:extLst>
        </xdr:cNvPr>
        <xdr:cNvSpPr txBox="1">
          <a:spLocks noChangeArrowheads="1"/>
        </xdr:cNvSpPr>
      </xdr:nvSpPr>
      <xdr:spPr bwMode="auto">
        <a:xfrm>
          <a:off x="30795687" y="7741025"/>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twoCellAnchor>
    <xdr:from>
      <xdr:col>31</xdr:col>
      <xdr:colOff>413657</xdr:colOff>
      <xdr:row>7</xdr:row>
      <xdr:rowOff>80042</xdr:rowOff>
    </xdr:from>
    <xdr:to>
      <xdr:col>31</xdr:col>
      <xdr:colOff>461043</xdr:colOff>
      <xdr:row>11</xdr:row>
      <xdr:rowOff>163285</xdr:rowOff>
    </xdr:to>
    <xdr:cxnSp macro="">
      <xdr:nvCxnSpPr>
        <xdr:cNvPr id="4268" name="直線矢印コネクタ 1">
          <a:extLst>
            <a:ext uri="{FF2B5EF4-FFF2-40B4-BE49-F238E27FC236}">
              <a16:creationId xmlns:a16="http://schemas.microsoft.com/office/drawing/2014/main" id="{448BDEE6-6314-CD82-3CBC-B78914BD71F3}"/>
            </a:ext>
          </a:extLst>
        </xdr:cNvPr>
        <xdr:cNvCxnSpPr>
          <a:cxnSpLocks noChangeShapeType="1"/>
          <a:stCxn id="4245" idx="2"/>
        </xdr:cNvCxnSpPr>
      </xdr:nvCxnSpPr>
      <xdr:spPr bwMode="auto">
        <a:xfrm flipH="1">
          <a:off x="28128686" y="1756442"/>
          <a:ext cx="47386" cy="1509272"/>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oneCellAnchor>
    <xdr:from>
      <xdr:col>40</xdr:col>
      <xdr:colOff>385485</xdr:colOff>
      <xdr:row>6</xdr:row>
      <xdr:rowOff>206829</xdr:rowOff>
    </xdr:from>
    <xdr:ext cx="2368601" cy="507786"/>
    <xdr:sp macro="" textlink="">
      <xdr:nvSpPr>
        <xdr:cNvPr id="4270" name="テキスト ボックス 4269">
          <a:extLst>
            <a:ext uri="{FF2B5EF4-FFF2-40B4-BE49-F238E27FC236}">
              <a16:creationId xmlns:a16="http://schemas.microsoft.com/office/drawing/2014/main" id="{890826C6-78B7-1E8F-5284-66BC233A03B5}"/>
            </a:ext>
          </a:extLst>
        </xdr:cNvPr>
        <xdr:cNvSpPr txBox="1">
          <a:spLocks noChangeArrowheads="1"/>
        </xdr:cNvSpPr>
      </xdr:nvSpPr>
      <xdr:spPr bwMode="auto">
        <a:xfrm>
          <a:off x="35274199" y="1643743"/>
          <a:ext cx="2368601" cy="507786"/>
        </a:xfrm>
        <a:prstGeom prst="rect">
          <a:avLst/>
        </a:prstGeom>
        <a:solidFill>
          <a:srgbClr val="FFFFFF"/>
        </a:solidFill>
        <a:ln w="9525">
          <a:solidFill>
            <a:srgbClr val="FF0000"/>
          </a:solidFill>
          <a:miter lim="800000"/>
          <a:headEnd/>
          <a:tailEnd/>
        </a:ln>
      </xdr:spPr>
      <xdr:txBody>
        <a:bodyPr wrap="square" lIns="91440" tIns="45720" rIns="91440" bIns="45720" anchor="ctr" upright="1">
          <a:noAutofit/>
        </a:bodyPr>
        <a:lstStyle/>
        <a:p>
          <a:pPr algn="l" rtl="0">
            <a:defRPr sz="1000"/>
          </a:pPr>
          <a:r>
            <a:rPr lang="ja-JP" altLang="en-US" sz="1200" b="0" i="0" u="none" strike="noStrike" baseline="0">
              <a:solidFill>
                <a:schemeClr val="tx1"/>
              </a:solidFill>
              <a:latin typeface="ＭＳ 明朝" panose="02020609040205080304" pitchFamily="17" charset="-128"/>
              <a:ea typeface="ＭＳ 明朝" panose="02020609040205080304" pitchFamily="17" charset="-128"/>
              <a:cs typeface="Times New Roman"/>
            </a:rPr>
            <a:t>全ての品目を記入してください</a:t>
          </a:r>
        </a:p>
      </xdr:txBody>
    </xdr:sp>
    <xdr:clientData/>
  </xdr:oneCellAnchor>
  <xdr:twoCellAnchor>
    <xdr:from>
      <xdr:col>41</xdr:col>
      <xdr:colOff>887506</xdr:colOff>
      <xdr:row>8</xdr:row>
      <xdr:rowOff>215154</xdr:rowOff>
    </xdr:from>
    <xdr:to>
      <xdr:col>41</xdr:col>
      <xdr:colOff>923365</xdr:colOff>
      <xdr:row>10</xdr:row>
      <xdr:rowOff>251011</xdr:rowOff>
    </xdr:to>
    <xdr:cxnSp macro="">
      <xdr:nvCxnSpPr>
        <xdr:cNvPr id="4271" name="直線矢印コネクタ 1">
          <a:extLst>
            <a:ext uri="{FF2B5EF4-FFF2-40B4-BE49-F238E27FC236}">
              <a16:creationId xmlns:a16="http://schemas.microsoft.com/office/drawing/2014/main" id="{9382D8C2-43A4-2A58-C587-605A0491D673}"/>
            </a:ext>
          </a:extLst>
        </xdr:cNvPr>
        <xdr:cNvCxnSpPr>
          <a:cxnSpLocks noChangeShapeType="1"/>
        </xdr:cNvCxnSpPr>
      </xdr:nvCxnSpPr>
      <xdr:spPr bwMode="auto">
        <a:xfrm flipH="1">
          <a:off x="36450494" y="2151530"/>
          <a:ext cx="35859" cy="519952"/>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oneCellAnchor>
    <xdr:from>
      <xdr:col>25</xdr:col>
      <xdr:colOff>71719</xdr:colOff>
      <xdr:row>11</xdr:row>
      <xdr:rowOff>143435</xdr:rowOff>
    </xdr:from>
    <xdr:ext cx="537881" cy="6355976"/>
    <xdr:sp macro="" textlink="">
      <xdr:nvSpPr>
        <xdr:cNvPr id="4273" name="テキスト ボックス 4272">
          <a:extLst>
            <a:ext uri="{FF2B5EF4-FFF2-40B4-BE49-F238E27FC236}">
              <a16:creationId xmlns:a16="http://schemas.microsoft.com/office/drawing/2014/main" id="{5FEC1D11-A312-5CCF-C945-F43C817406DB}"/>
            </a:ext>
          </a:extLst>
        </xdr:cNvPr>
        <xdr:cNvSpPr txBox="1">
          <a:spLocks noChangeArrowheads="1"/>
        </xdr:cNvSpPr>
      </xdr:nvSpPr>
      <xdr:spPr bwMode="auto">
        <a:xfrm>
          <a:off x="23236519" y="3272117"/>
          <a:ext cx="537881" cy="6355976"/>
        </a:xfrm>
        <a:prstGeom prst="rect">
          <a:avLst/>
        </a:prstGeom>
        <a:solidFill>
          <a:srgbClr val="FFFFFF"/>
        </a:solidFill>
        <a:ln w="9525">
          <a:solidFill>
            <a:srgbClr val="FF0000"/>
          </a:solidFill>
          <a:miter lim="800000"/>
          <a:headEnd/>
          <a:tailEnd/>
        </a:ln>
      </xdr:spPr>
      <xdr:txBody>
        <a:bodyPr vert="wordArtVertRtl" wrap="square" lIns="91440" tIns="45720" rIns="91440" bIns="45720" anchor="ctr" upright="1">
          <a:noAutofit/>
        </a:bodyPr>
        <a:lstStyle/>
        <a:p>
          <a:pPr algn="ctr" rtl="0">
            <a:defRPr sz="1000"/>
          </a:pPr>
          <a:r>
            <a:rPr lang="ja-JP" altLang="en-US" sz="1200" b="0" i="0" u="none" strike="noStrike" baseline="0">
              <a:solidFill>
                <a:schemeClr val="tx1"/>
              </a:solidFill>
              <a:latin typeface="ＭＳ 明朝" panose="02020609040205080304" pitchFamily="17" charset="-128"/>
              <a:ea typeface="ＭＳ 明朝" panose="02020609040205080304" pitchFamily="17" charset="-128"/>
              <a:cs typeface="Times New Roman"/>
            </a:rPr>
            <a:t>空欄としてください</a:t>
          </a:r>
        </a:p>
      </xdr:txBody>
    </xdr:sp>
    <xdr:clientData/>
  </xdr:oneCellAnchor>
  <xdr:twoCellAnchor>
    <xdr:from>
      <xdr:col>9</xdr:col>
      <xdr:colOff>690282</xdr:colOff>
      <xdr:row>8</xdr:row>
      <xdr:rowOff>152401</xdr:rowOff>
    </xdr:from>
    <xdr:to>
      <xdr:col>10</xdr:col>
      <xdr:colOff>188258</xdr:colOff>
      <xdr:row>10</xdr:row>
      <xdr:rowOff>134470</xdr:rowOff>
    </xdr:to>
    <xdr:cxnSp macro="">
      <xdr:nvCxnSpPr>
        <xdr:cNvPr id="4275" name="直線矢印コネクタ 1">
          <a:extLst>
            <a:ext uri="{FF2B5EF4-FFF2-40B4-BE49-F238E27FC236}">
              <a16:creationId xmlns:a16="http://schemas.microsoft.com/office/drawing/2014/main" id="{04383E31-79AB-0E7C-9DD0-B4F6CC890CA0}"/>
            </a:ext>
          </a:extLst>
        </xdr:cNvPr>
        <xdr:cNvCxnSpPr>
          <a:cxnSpLocks noChangeShapeType="1"/>
        </xdr:cNvCxnSpPr>
      </xdr:nvCxnSpPr>
      <xdr:spPr bwMode="auto">
        <a:xfrm>
          <a:off x="10390094" y="2088777"/>
          <a:ext cx="448235" cy="466164"/>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oneCellAnchor>
    <xdr:from>
      <xdr:col>40</xdr:col>
      <xdr:colOff>191521</xdr:colOff>
      <xdr:row>16</xdr:row>
      <xdr:rowOff>11411</xdr:rowOff>
    </xdr:from>
    <xdr:ext cx="313764" cy="251012"/>
    <xdr:sp macro="" textlink="">
      <xdr:nvSpPr>
        <xdr:cNvPr id="4277" name="テキスト ボックス 4276">
          <a:extLst>
            <a:ext uri="{FF2B5EF4-FFF2-40B4-BE49-F238E27FC236}">
              <a16:creationId xmlns:a16="http://schemas.microsoft.com/office/drawing/2014/main" id="{4AC4DAAB-7FD0-42BD-FADC-D8C07C22D819}"/>
            </a:ext>
          </a:extLst>
        </xdr:cNvPr>
        <xdr:cNvSpPr txBox="1">
          <a:spLocks noChangeArrowheads="1"/>
        </xdr:cNvSpPr>
      </xdr:nvSpPr>
      <xdr:spPr bwMode="auto">
        <a:xfrm>
          <a:off x="35146539" y="4860502"/>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41</xdr:col>
      <xdr:colOff>856539</xdr:colOff>
      <xdr:row>15</xdr:row>
      <xdr:rowOff>330065</xdr:rowOff>
    </xdr:from>
    <xdr:ext cx="313764" cy="251012"/>
    <xdr:sp macro="" textlink="">
      <xdr:nvSpPr>
        <xdr:cNvPr id="4278" name="テキスト ボックス 4277">
          <a:extLst>
            <a:ext uri="{FF2B5EF4-FFF2-40B4-BE49-F238E27FC236}">
              <a16:creationId xmlns:a16="http://schemas.microsoft.com/office/drawing/2014/main" id="{95A69BE1-2276-580C-2C41-100F3FD3B015}"/>
            </a:ext>
          </a:extLst>
        </xdr:cNvPr>
        <xdr:cNvSpPr txBox="1">
          <a:spLocks noChangeArrowheads="1"/>
        </xdr:cNvSpPr>
      </xdr:nvSpPr>
      <xdr:spPr bwMode="auto">
        <a:xfrm>
          <a:off x="36435012" y="4846647"/>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40</xdr:col>
      <xdr:colOff>262773</xdr:colOff>
      <xdr:row>22</xdr:row>
      <xdr:rowOff>221207</xdr:rowOff>
    </xdr:from>
    <xdr:ext cx="313764" cy="251012"/>
    <xdr:sp macro="" textlink="">
      <xdr:nvSpPr>
        <xdr:cNvPr id="4279" name="テキスト ボックス 4278">
          <a:extLst>
            <a:ext uri="{FF2B5EF4-FFF2-40B4-BE49-F238E27FC236}">
              <a16:creationId xmlns:a16="http://schemas.microsoft.com/office/drawing/2014/main" id="{C3B08A75-711A-95B1-28F9-CFB2F943B811}"/>
            </a:ext>
          </a:extLst>
        </xdr:cNvPr>
        <xdr:cNvSpPr txBox="1">
          <a:spLocks noChangeArrowheads="1"/>
        </xdr:cNvSpPr>
      </xdr:nvSpPr>
      <xdr:spPr bwMode="auto">
        <a:xfrm>
          <a:off x="35151487" y="6915921"/>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41</xdr:col>
      <xdr:colOff>927791</xdr:colOff>
      <xdr:row>22</xdr:row>
      <xdr:rowOff>207352</xdr:rowOff>
    </xdr:from>
    <xdr:ext cx="313764" cy="251012"/>
    <xdr:sp macro="" textlink="">
      <xdr:nvSpPr>
        <xdr:cNvPr id="4280" name="テキスト ボックス 4279">
          <a:extLst>
            <a:ext uri="{FF2B5EF4-FFF2-40B4-BE49-F238E27FC236}">
              <a16:creationId xmlns:a16="http://schemas.microsoft.com/office/drawing/2014/main" id="{20B40EB5-D112-0AA5-E4D9-F7100C7A6084}"/>
            </a:ext>
          </a:extLst>
        </xdr:cNvPr>
        <xdr:cNvSpPr txBox="1">
          <a:spLocks noChangeArrowheads="1"/>
        </xdr:cNvSpPr>
      </xdr:nvSpPr>
      <xdr:spPr bwMode="auto">
        <a:xfrm>
          <a:off x="36436991" y="6902066"/>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34</xdr:col>
      <xdr:colOff>251829</xdr:colOff>
      <xdr:row>42</xdr:row>
      <xdr:rowOff>163286</xdr:rowOff>
    </xdr:from>
    <xdr:ext cx="2393400" cy="1426029"/>
    <xdr:sp macro="" textlink="">
      <xdr:nvSpPr>
        <xdr:cNvPr id="4282" name="テキスト ボックス 4281">
          <a:extLst>
            <a:ext uri="{FF2B5EF4-FFF2-40B4-BE49-F238E27FC236}">
              <a16:creationId xmlns:a16="http://schemas.microsoft.com/office/drawing/2014/main" id="{99EB20D1-1643-AB60-26C0-D7854B1E7A12}"/>
            </a:ext>
          </a:extLst>
        </xdr:cNvPr>
        <xdr:cNvSpPr txBox="1">
          <a:spLocks noChangeArrowheads="1"/>
        </xdr:cNvSpPr>
      </xdr:nvSpPr>
      <xdr:spPr bwMode="auto">
        <a:xfrm>
          <a:off x="30154886" y="11201400"/>
          <a:ext cx="2393400" cy="1426029"/>
        </a:xfrm>
        <a:prstGeom prst="rect">
          <a:avLst/>
        </a:prstGeom>
        <a:solidFill>
          <a:srgbClr val="FFFFFF"/>
        </a:solidFill>
        <a:ln w="9525">
          <a:solidFill>
            <a:srgbClr val="FF0000"/>
          </a:solidFill>
          <a:miter lim="800000"/>
          <a:headEnd/>
          <a:tailEnd/>
        </a:ln>
      </xdr:spPr>
      <xdr:txBody>
        <a:bodyPr wrap="square" lIns="91440" tIns="45720" rIns="91440" bIns="45720" anchor="ctr" upright="1">
          <a:noAutofit/>
        </a:bodyPr>
        <a:lstStyle/>
        <a:p>
          <a:pPr algn="l" rtl="0">
            <a:defRPr sz="1000"/>
          </a:pPr>
          <a:r>
            <a:rPr lang="ja-JP" altLang="en-US"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四捨五入前の達成率が</a:t>
          </a:r>
          <a:r>
            <a:rPr lang="en-US" altLang="ja-JP"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14.5</a:t>
          </a:r>
          <a:r>
            <a:rPr lang="ja-JP" altLang="en-US"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r>
            <a:rPr lang="en-US" altLang="ja-JP"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14.9%</a:t>
          </a:r>
          <a:r>
            <a:rPr lang="ja-JP" altLang="en-US"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の場合は、四捨五入して</a:t>
          </a:r>
          <a:r>
            <a:rPr lang="en-US" altLang="ja-JP"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15%</a:t>
          </a:r>
          <a:r>
            <a:rPr lang="ja-JP" altLang="en-US"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となりますが</a:t>
          </a:r>
          <a:r>
            <a:rPr lang="en-US" altLang="ja-JP"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15%</a:t>
          </a:r>
          <a:r>
            <a:rPr lang="ja-JP" altLang="en-US"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の達成とはみなされません。</a:t>
          </a:r>
          <a:r>
            <a:rPr lang="en-US" altLang="ja-JP"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15%</a:t>
          </a:r>
          <a:r>
            <a:rPr lang="ja-JP" altLang="en-US"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を超える達成となるよう目標値を設定してください。</a:t>
          </a:r>
        </a:p>
      </xdr:txBody>
    </xdr:sp>
    <xdr:clientData/>
  </xdr:oneCellAnchor>
  <xdr:oneCellAnchor>
    <xdr:from>
      <xdr:col>49</xdr:col>
      <xdr:colOff>363713</xdr:colOff>
      <xdr:row>4</xdr:row>
      <xdr:rowOff>233722</xdr:rowOff>
    </xdr:from>
    <xdr:ext cx="2205315" cy="745991"/>
    <xdr:sp macro="" textlink="">
      <xdr:nvSpPr>
        <xdr:cNvPr id="4284" name="テキスト ボックス 4283">
          <a:extLst>
            <a:ext uri="{FF2B5EF4-FFF2-40B4-BE49-F238E27FC236}">
              <a16:creationId xmlns:a16="http://schemas.microsoft.com/office/drawing/2014/main" id="{A09A8F80-309C-D0A9-8868-8B548176249C}"/>
            </a:ext>
          </a:extLst>
        </xdr:cNvPr>
        <xdr:cNvSpPr txBox="1">
          <a:spLocks noChangeArrowheads="1"/>
        </xdr:cNvSpPr>
      </xdr:nvSpPr>
      <xdr:spPr bwMode="auto">
        <a:xfrm>
          <a:off x="43460256" y="1191665"/>
          <a:ext cx="2205315" cy="745991"/>
        </a:xfrm>
        <a:prstGeom prst="rect">
          <a:avLst/>
        </a:prstGeom>
        <a:solidFill>
          <a:srgbClr val="FFFFFF"/>
        </a:solidFill>
        <a:ln w="9525">
          <a:solidFill>
            <a:srgbClr val="FF0000"/>
          </a:solidFill>
          <a:miter lim="800000"/>
          <a:headEnd/>
          <a:tailEnd/>
        </a:ln>
      </xdr:spPr>
      <xdr:txBody>
        <a:bodyPr wrap="square" lIns="91440" tIns="45720" rIns="91440" bIns="45720" anchor="ctr" upright="1">
          <a:noAutofit/>
        </a:bodyPr>
        <a:lstStyle/>
        <a:p>
          <a:pPr algn="l" rtl="0">
            <a:defRPr sz="1000"/>
          </a:pPr>
          <a:r>
            <a:rPr lang="ja-JP" altLang="en-US" sz="1200" b="0" i="0" u="none" strike="noStrike" baseline="0">
              <a:solidFill>
                <a:schemeClr val="tx1"/>
              </a:solidFill>
              <a:latin typeface="ＭＳ 明朝" panose="02020609040205080304" pitchFamily="17" charset="-128"/>
              <a:ea typeface="ＭＳ 明朝" panose="02020609040205080304" pitchFamily="17" charset="-128"/>
              <a:cs typeface="Times New Roman"/>
            </a:rPr>
            <a:t>様式２の４</a:t>
          </a:r>
          <a:r>
            <a:rPr lang="en-US" altLang="ja-JP" sz="1200" b="0" i="0" u="none" strike="noStrike" baseline="0">
              <a:solidFill>
                <a:schemeClr val="tx1"/>
              </a:solidFill>
              <a:latin typeface="ＭＳ 明朝" panose="02020609040205080304" pitchFamily="17" charset="-128"/>
              <a:ea typeface="ＭＳ 明朝" panose="02020609040205080304" pitchFamily="17" charset="-128"/>
              <a:cs typeface="Times New Roman"/>
            </a:rPr>
            <a:t>.</a:t>
          </a:r>
          <a:r>
            <a:rPr lang="ja-JP" altLang="en-US" sz="1200" b="0" i="0" u="none" strike="noStrike" baseline="0">
              <a:solidFill>
                <a:schemeClr val="tx1"/>
              </a:solidFill>
              <a:latin typeface="ＭＳ 明朝" panose="02020609040205080304" pitchFamily="17" charset="-128"/>
              <a:ea typeface="ＭＳ 明朝" panose="02020609040205080304" pitchFamily="17" charset="-128"/>
              <a:cs typeface="Times New Roman"/>
            </a:rPr>
            <a:t>の導入済・予定の省エネ機器・施設について記入してください</a:t>
          </a:r>
        </a:p>
      </xdr:txBody>
    </xdr:sp>
    <xdr:clientData/>
  </xdr:oneCellAnchor>
  <xdr:oneCellAnchor>
    <xdr:from>
      <xdr:col>47</xdr:col>
      <xdr:colOff>60892</xdr:colOff>
      <xdr:row>16</xdr:row>
      <xdr:rowOff>33182</xdr:rowOff>
    </xdr:from>
    <xdr:ext cx="313764" cy="251012"/>
    <xdr:sp macro="" textlink="">
      <xdr:nvSpPr>
        <xdr:cNvPr id="4287" name="テキスト ボックス 4286">
          <a:extLst>
            <a:ext uri="{FF2B5EF4-FFF2-40B4-BE49-F238E27FC236}">
              <a16:creationId xmlns:a16="http://schemas.microsoft.com/office/drawing/2014/main" id="{8CDA0B3F-76EB-5ABB-667D-366D80B30886}"/>
            </a:ext>
          </a:extLst>
        </xdr:cNvPr>
        <xdr:cNvSpPr txBox="1">
          <a:spLocks noChangeArrowheads="1"/>
        </xdr:cNvSpPr>
      </xdr:nvSpPr>
      <xdr:spPr bwMode="auto">
        <a:xfrm>
          <a:off x="41546349" y="4768468"/>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51</xdr:col>
      <xdr:colOff>442882</xdr:colOff>
      <xdr:row>15</xdr:row>
      <xdr:rowOff>319180</xdr:rowOff>
    </xdr:from>
    <xdr:ext cx="313764" cy="251012"/>
    <xdr:sp macro="" textlink="">
      <xdr:nvSpPr>
        <xdr:cNvPr id="4288" name="テキスト ボックス 4287">
          <a:extLst>
            <a:ext uri="{FF2B5EF4-FFF2-40B4-BE49-F238E27FC236}">
              <a16:creationId xmlns:a16="http://schemas.microsoft.com/office/drawing/2014/main" id="{F7015576-1A69-D1FD-33C5-0808A1083C0F}"/>
            </a:ext>
          </a:extLst>
        </xdr:cNvPr>
        <xdr:cNvSpPr txBox="1">
          <a:spLocks noChangeArrowheads="1"/>
        </xdr:cNvSpPr>
      </xdr:nvSpPr>
      <xdr:spPr bwMode="auto">
        <a:xfrm>
          <a:off x="45150511" y="4727894"/>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55</xdr:col>
      <xdr:colOff>508197</xdr:colOff>
      <xdr:row>16</xdr:row>
      <xdr:rowOff>14380</xdr:rowOff>
    </xdr:from>
    <xdr:ext cx="313764" cy="251012"/>
    <xdr:sp macro="" textlink="">
      <xdr:nvSpPr>
        <xdr:cNvPr id="4289" name="テキスト ボックス 4288">
          <a:extLst>
            <a:ext uri="{FF2B5EF4-FFF2-40B4-BE49-F238E27FC236}">
              <a16:creationId xmlns:a16="http://schemas.microsoft.com/office/drawing/2014/main" id="{E5EAB7FE-F99B-F5CF-E9A6-FA14BCD2EF29}"/>
            </a:ext>
          </a:extLst>
        </xdr:cNvPr>
        <xdr:cNvSpPr txBox="1">
          <a:spLocks noChangeArrowheads="1"/>
        </xdr:cNvSpPr>
      </xdr:nvSpPr>
      <xdr:spPr bwMode="auto">
        <a:xfrm>
          <a:off x="48437997" y="4749666"/>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47</xdr:col>
      <xdr:colOff>147979</xdr:colOff>
      <xdr:row>24</xdr:row>
      <xdr:rowOff>142040</xdr:rowOff>
    </xdr:from>
    <xdr:ext cx="313764" cy="251012"/>
    <xdr:sp macro="" textlink="">
      <xdr:nvSpPr>
        <xdr:cNvPr id="4290" name="テキスト ボックス 4289">
          <a:extLst>
            <a:ext uri="{FF2B5EF4-FFF2-40B4-BE49-F238E27FC236}">
              <a16:creationId xmlns:a16="http://schemas.microsoft.com/office/drawing/2014/main" id="{97F83689-43C2-8582-2F9F-BC6ACDAB14C1}"/>
            </a:ext>
          </a:extLst>
        </xdr:cNvPr>
        <xdr:cNvSpPr txBox="1">
          <a:spLocks noChangeArrowheads="1"/>
        </xdr:cNvSpPr>
      </xdr:nvSpPr>
      <xdr:spPr bwMode="auto">
        <a:xfrm>
          <a:off x="41633436" y="7489897"/>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51</xdr:col>
      <xdr:colOff>529969</xdr:colOff>
      <xdr:row>24</xdr:row>
      <xdr:rowOff>101466</xdr:rowOff>
    </xdr:from>
    <xdr:ext cx="313764" cy="251012"/>
    <xdr:sp macro="" textlink="">
      <xdr:nvSpPr>
        <xdr:cNvPr id="4291" name="テキスト ボックス 4290">
          <a:extLst>
            <a:ext uri="{FF2B5EF4-FFF2-40B4-BE49-F238E27FC236}">
              <a16:creationId xmlns:a16="http://schemas.microsoft.com/office/drawing/2014/main" id="{DCDC1DD9-3823-2AAF-CF78-011A10DD6719}"/>
            </a:ext>
          </a:extLst>
        </xdr:cNvPr>
        <xdr:cNvSpPr txBox="1">
          <a:spLocks noChangeArrowheads="1"/>
        </xdr:cNvSpPr>
      </xdr:nvSpPr>
      <xdr:spPr bwMode="auto">
        <a:xfrm>
          <a:off x="45237598" y="7449323"/>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55</xdr:col>
      <xdr:colOff>595284</xdr:colOff>
      <xdr:row>24</xdr:row>
      <xdr:rowOff>123238</xdr:rowOff>
    </xdr:from>
    <xdr:ext cx="313764" cy="251012"/>
    <xdr:sp macro="" textlink="">
      <xdr:nvSpPr>
        <xdr:cNvPr id="4292" name="テキスト ボックス 4291">
          <a:extLst>
            <a:ext uri="{FF2B5EF4-FFF2-40B4-BE49-F238E27FC236}">
              <a16:creationId xmlns:a16="http://schemas.microsoft.com/office/drawing/2014/main" id="{D7829384-C0A8-872C-CA65-5B49B08E4C5B}"/>
            </a:ext>
          </a:extLst>
        </xdr:cNvPr>
        <xdr:cNvSpPr txBox="1">
          <a:spLocks noChangeArrowheads="1"/>
        </xdr:cNvSpPr>
      </xdr:nvSpPr>
      <xdr:spPr bwMode="auto">
        <a:xfrm>
          <a:off x="48525084" y="7471095"/>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twoCellAnchor>
    <xdr:from>
      <xdr:col>44</xdr:col>
      <xdr:colOff>2</xdr:colOff>
      <xdr:row>8</xdr:row>
      <xdr:rowOff>54426</xdr:rowOff>
    </xdr:from>
    <xdr:to>
      <xdr:col>57</xdr:col>
      <xdr:colOff>740231</xdr:colOff>
      <xdr:row>9</xdr:row>
      <xdr:rowOff>206185</xdr:rowOff>
    </xdr:to>
    <xdr:sp macro="" textlink="">
      <xdr:nvSpPr>
        <xdr:cNvPr id="4293" name="右中かっこ 4292">
          <a:extLst>
            <a:ext uri="{FF2B5EF4-FFF2-40B4-BE49-F238E27FC236}">
              <a16:creationId xmlns:a16="http://schemas.microsoft.com/office/drawing/2014/main" id="{8F0254EF-5B28-38F2-C31D-AF12C4A86D01}"/>
            </a:ext>
          </a:extLst>
        </xdr:cNvPr>
        <xdr:cNvSpPr/>
      </xdr:nvSpPr>
      <xdr:spPr>
        <a:xfrm rot="16200000">
          <a:off x="44479352" y="-3440209"/>
          <a:ext cx="391244" cy="11212286"/>
        </a:xfrm>
        <a:prstGeom prst="rightBrace">
          <a:avLst>
            <a:gd name="adj1" fmla="val 41666"/>
            <a:gd name="adj2" fmla="val 50000"/>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58</xdr:col>
      <xdr:colOff>366682</xdr:colOff>
      <xdr:row>20</xdr:row>
      <xdr:rowOff>308295</xdr:rowOff>
    </xdr:from>
    <xdr:ext cx="313764" cy="251012"/>
    <xdr:sp macro="" textlink="">
      <xdr:nvSpPr>
        <xdr:cNvPr id="4294" name="テキスト ボックス 4293">
          <a:extLst>
            <a:ext uri="{FF2B5EF4-FFF2-40B4-BE49-F238E27FC236}">
              <a16:creationId xmlns:a16="http://schemas.microsoft.com/office/drawing/2014/main" id="{A3520541-2579-6E4F-60BB-727E189C69AA}"/>
            </a:ext>
          </a:extLst>
        </xdr:cNvPr>
        <xdr:cNvSpPr txBox="1">
          <a:spLocks noChangeArrowheads="1"/>
        </xdr:cNvSpPr>
      </xdr:nvSpPr>
      <xdr:spPr bwMode="auto">
        <a:xfrm>
          <a:off x="50713111" y="6349866"/>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55</xdr:col>
      <xdr:colOff>701170</xdr:colOff>
      <xdr:row>5</xdr:row>
      <xdr:rowOff>48664</xdr:rowOff>
    </xdr:from>
    <xdr:ext cx="2205315" cy="571821"/>
    <xdr:sp macro="" textlink="">
      <xdr:nvSpPr>
        <xdr:cNvPr id="4295" name="テキスト ボックス 4294">
          <a:extLst>
            <a:ext uri="{FF2B5EF4-FFF2-40B4-BE49-F238E27FC236}">
              <a16:creationId xmlns:a16="http://schemas.microsoft.com/office/drawing/2014/main" id="{50DBA99B-526E-4DE5-E066-92CB8A04112D}"/>
            </a:ext>
          </a:extLst>
        </xdr:cNvPr>
        <xdr:cNvSpPr txBox="1">
          <a:spLocks noChangeArrowheads="1"/>
        </xdr:cNvSpPr>
      </xdr:nvSpPr>
      <xdr:spPr bwMode="auto">
        <a:xfrm>
          <a:off x="48630970" y="1246093"/>
          <a:ext cx="2205315" cy="571821"/>
        </a:xfrm>
        <a:prstGeom prst="rect">
          <a:avLst/>
        </a:prstGeom>
        <a:solidFill>
          <a:srgbClr val="FFFFFF"/>
        </a:solidFill>
        <a:ln w="9525">
          <a:solidFill>
            <a:srgbClr val="FF0000"/>
          </a:solidFill>
          <a:miter lim="800000"/>
          <a:headEnd/>
          <a:tailEnd/>
        </a:ln>
      </xdr:spPr>
      <xdr:txBody>
        <a:bodyPr wrap="square" lIns="91440" tIns="45720" rIns="91440" bIns="45720" anchor="ctr" upright="1">
          <a:noAutofit/>
        </a:bodyPr>
        <a:lstStyle/>
        <a:p>
          <a:pPr algn="l" rtl="0">
            <a:defRPr sz="1000"/>
          </a:pPr>
          <a:r>
            <a:rPr lang="en-US" altLang="ja-JP"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R8</a:t>
          </a:r>
          <a:r>
            <a:rPr lang="en-US" altLang="ja-JP" sz="1200" b="0" i="0" u="none" strike="noStrike" baseline="0">
              <a:solidFill>
                <a:schemeClr val="tx1"/>
              </a:solidFill>
              <a:latin typeface="ＭＳ 明朝" panose="02020609040205080304" pitchFamily="17" charset="-128"/>
              <a:ea typeface="ＭＳ 明朝" panose="02020609040205080304" pitchFamily="17" charset="-128"/>
              <a:cs typeface="Times New Roman"/>
            </a:rPr>
            <a:t>.7</a:t>
          </a:r>
          <a:r>
            <a:rPr lang="ja-JP" altLang="en-US" sz="1200" b="0" i="0" u="none" strike="noStrike" baseline="0">
              <a:solidFill>
                <a:schemeClr val="tx1"/>
              </a:solidFill>
              <a:latin typeface="ＭＳ 明朝" panose="02020609040205080304" pitchFamily="17" charset="-128"/>
              <a:ea typeface="ＭＳ 明朝" panose="02020609040205080304" pitchFamily="17" charset="-128"/>
              <a:cs typeface="Times New Roman"/>
            </a:rPr>
            <a:t>～</a:t>
          </a:r>
          <a:r>
            <a:rPr lang="en-US" altLang="ja-JP" sz="1200" b="0" i="0" u="none" strike="noStrike" baseline="0">
              <a:solidFill>
                <a:schemeClr val="tx1"/>
              </a:solidFill>
              <a:latin typeface="ＭＳ 明朝" panose="02020609040205080304" pitchFamily="17" charset="-128"/>
              <a:ea typeface="ＭＳ 明朝" panose="02020609040205080304" pitchFamily="17" charset="-128"/>
              <a:cs typeface="Times New Roman"/>
            </a:rPr>
            <a:t>9</a:t>
          </a:r>
          <a:r>
            <a:rPr lang="ja-JP" altLang="en-US" sz="1200" b="0" i="0" u="none" strike="noStrike" baseline="0">
              <a:solidFill>
                <a:schemeClr val="tx1"/>
              </a:solidFill>
              <a:latin typeface="ＭＳ 明朝" panose="02020609040205080304" pitchFamily="17" charset="-128"/>
              <a:ea typeface="ＭＳ 明朝" panose="02020609040205080304" pitchFamily="17" charset="-128"/>
              <a:cs typeface="Times New Roman"/>
            </a:rPr>
            <a:t>月に使用予定の燃料を記入してください</a:t>
          </a:r>
        </a:p>
      </xdr:txBody>
    </xdr:sp>
    <xdr:clientData/>
  </xdr:oneCellAnchor>
  <xdr:twoCellAnchor>
    <xdr:from>
      <xdr:col>58</xdr:col>
      <xdr:colOff>57630</xdr:colOff>
      <xdr:row>7</xdr:row>
      <xdr:rowOff>130629</xdr:rowOff>
    </xdr:from>
    <xdr:to>
      <xdr:col>58</xdr:col>
      <xdr:colOff>337457</xdr:colOff>
      <xdr:row>10</xdr:row>
      <xdr:rowOff>65314</xdr:rowOff>
    </xdr:to>
    <xdr:cxnSp macro="">
      <xdr:nvCxnSpPr>
        <xdr:cNvPr id="4296" name="直線矢印コネクタ 1">
          <a:extLst>
            <a:ext uri="{FF2B5EF4-FFF2-40B4-BE49-F238E27FC236}">
              <a16:creationId xmlns:a16="http://schemas.microsoft.com/office/drawing/2014/main" id="{8831B043-FA3B-4775-A89A-502F2FE2704D}"/>
            </a:ext>
          </a:extLst>
        </xdr:cNvPr>
        <xdr:cNvCxnSpPr>
          <a:cxnSpLocks noChangeShapeType="1"/>
        </xdr:cNvCxnSpPr>
      </xdr:nvCxnSpPr>
      <xdr:spPr bwMode="auto">
        <a:xfrm>
          <a:off x="50404059" y="1807029"/>
          <a:ext cx="279827" cy="653142"/>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oneCellAnchor>
    <xdr:from>
      <xdr:col>59</xdr:col>
      <xdr:colOff>1</xdr:colOff>
      <xdr:row>2</xdr:row>
      <xdr:rowOff>10884</xdr:rowOff>
    </xdr:from>
    <xdr:ext cx="11495314" cy="14260285"/>
    <xdr:sp macro="" textlink="">
      <xdr:nvSpPr>
        <xdr:cNvPr id="4298" name="テキスト ボックス 4297">
          <a:extLst>
            <a:ext uri="{FF2B5EF4-FFF2-40B4-BE49-F238E27FC236}">
              <a16:creationId xmlns:a16="http://schemas.microsoft.com/office/drawing/2014/main" id="{8315834A-7211-4EB7-BFF4-31EF8B1333F8}"/>
            </a:ext>
          </a:extLst>
        </xdr:cNvPr>
        <xdr:cNvSpPr txBox="1">
          <a:spLocks noChangeArrowheads="1"/>
        </xdr:cNvSpPr>
      </xdr:nvSpPr>
      <xdr:spPr bwMode="auto">
        <a:xfrm>
          <a:off x="51979287" y="489855"/>
          <a:ext cx="11495314" cy="14260285"/>
        </a:xfrm>
        <a:prstGeom prst="rect">
          <a:avLst/>
        </a:prstGeom>
        <a:solidFill>
          <a:srgbClr val="FFFFFF"/>
        </a:solidFill>
        <a:ln w="9525">
          <a:noFill/>
          <a:miter lim="800000"/>
          <a:headEnd/>
          <a:tailEnd/>
        </a:ln>
      </xdr:spPr>
      <xdr:txBody>
        <a:bodyPr vert="wordArtVertRtl" wrap="square" lIns="91440" tIns="45720" rIns="91440" bIns="45720" anchor="b" upright="1">
          <a:noAutofit/>
        </a:bodyPr>
        <a:lstStyle/>
        <a:p>
          <a:pPr algn="l" rtl="0">
            <a:defRPr sz="1000"/>
          </a:pPr>
          <a:r>
            <a:rPr lang="ja-JP" altLang="en-US" sz="2800" b="0" i="0" u="none" strike="noStrike" baseline="0">
              <a:solidFill>
                <a:srgbClr val="FF0000"/>
              </a:solidFill>
              <a:latin typeface="ＭＳ 明朝" panose="02020609040205080304" pitchFamily="17" charset="-128"/>
              <a:ea typeface="ＭＳ 明朝" panose="02020609040205080304" pitchFamily="17" charset="-128"/>
              <a:cs typeface="Times New Roman"/>
            </a:rPr>
            <a:t>　　　　</a:t>
          </a:r>
          <a:r>
            <a:rPr lang="en-US" altLang="ja-JP" sz="2800" b="0" i="0" u="none" strike="noStrike" baseline="0">
              <a:solidFill>
                <a:srgbClr val="FF0000"/>
              </a:solidFill>
              <a:latin typeface="ＭＳ 明朝" panose="02020609040205080304" pitchFamily="17" charset="-128"/>
              <a:ea typeface="ＭＳ 明朝" panose="02020609040205080304" pitchFamily="17" charset="-128"/>
              <a:cs typeface="Times New Roman"/>
            </a:rPr>
            <a:t>BH</a:t>
          </a:r>
          <a:r>
            <a:rPr lang="ja-JP" altLang="en-US" sz="2800" b="0" i="0" u="none" strike="noStrike" baseline="0">
              <a:solidFill>
                <a:srgbClr val="FF0000"/>
              </a:solidFill>
              <a:latin typeface="ＭＳ 明朝" panose="02020609040205080304" pitchFamily="17" charset="-128"/>
              <a:ea typeface="ＭＳ 明朝" panose="02020609040205080304" pitchFamily="17" charset="-128"/>
              <a:cs typeface="Times New Roman"/>
            </a:rPr>
            <a:t>列より右側は記入不要です</a:t>
          </a:r>
        </a:p>
      </xdr:txBody>
    </xdr:sp>
    <xdr:clientData/>
  </xdr:oneCellAnchor>
  <xdr:twoCellAnchor>
    <xdr:from>
      <xdr:col>60</xdr:col>
      <xdr:colOff>185057</xdr:colOff>
      <xdr:row>13</xdr:row>
      <xdr:rowOff>206828</xdr:rowOff>
    </xdr:from>
    <xdr:to>
      <xdr:col>61</xdr:col>
      <xdr:colOff>174171</xdr:colOff>
      <xdr:row>15</xdr:row>
      <xdr:rowOff>163285</xdr:rowOff>
    </xdr:to>
    <xdr:sp macro="" textlink="">
      <xdr:nvSpPr>
        <xdr:cNvPr id="4299" name="矢印: 右 4298">
          <a:extLst>
            <a:ext uri="{FF2B5EF4-FFF2-40B4-BE49-F238E27FC236}">
              <a16:creationId xmlns:a16="http://schemas.microsoft.com/office/drawing/2014/main" id="{AD284CAF-1416-8819-BEB7-1E97D50459F0}"/>
            </a:ext>
          </a:extLst>
        </xdr:cNvPr>
        <xdr:cNvSpPr/>
      </xdr:nvSpPr>
      <xdr:spPr>
        <a:xfrm>
          <a:off x="52109914" y="3962399"/>
          <a:ext cx="838200" cy="609600"/>
        </a:xfrm>
        <a:prstGeom prst="rightArrow">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424543</xdr:colOff>
      <xdr:row>48</xdr:row>
      <xdr:rowOff>74920</xdr:rowOff>
    </xdr:from>
    <xdr:to>
      <xdr:col>34</xdr:col>
      <xdr:colOff>521875</xdr:colOff>
      <xdr:row>57</xdr:row>
      <xdr:rowOff>43543</xdr:rowOff>
    </xdr:to>
    <xdr:cxnSp macro="">
      <xdr:nvCxnSpPr>
        <xdr:cNvPr id="4300" name="直線矢印コネクタ 1">
          <a:extLst>
            <a:ext uri="{FF2B5EF4-FFF2-40B4-BE49-F238E27FC236}">
              <a16:creationId xmlns:a16="http://schemas.microsoft.com/office/drawing/2014/main" id="{9F44F070-283C-B4DF-6F68-990AB0627EC3}"/>
            </a:ext>
          </a:extLst>
        </xdr:cNvPr>
        <xdr:cNvCxnSpPr>
          <a:cxnSpLocks noChangeShapeType="1"/>
        </xdr:cNvCxnSpPr>
      </xdr:nvCxnSpPr>
      <xdr:spPr bwMode="auto">
        <a:xfrm flipH="1">
          <a:off x="29598257" y="12549949"/>
          <a:ext cx="826675" cy="1884508"/>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oneCellAnchor>
    <xdr:from>
      <xdr:col>38</xdr:col>
      <xdr:colOff>45001</xdr:colOff>
      <xdr:row>46</xdr:row>
      <xdr:rowOff>0</xdr:rowOff>
    </xdr:from>
    <xdr:ext cx="2632884" cy="685800"/>
    <xdr:sp macro="" textlink="">
      <xdr:nvSpPr>
        <xdr:cNvPr id="4302" name="テキスト ボックス 4301">
          <a:extLst>
            <a:ext uri="{FF2B5EF4-FFF2-40B4-BE49-F238E27FC236}">
              <a16:creationId xmlns:a16="http://schemas.microsoft.com/office/drawing/2014/main" id="{733AD33D-E2F7-67FB-2D9B-8CF17DC0D0D5}"/>
            </a:ext>
          </a:extLst>
        </xdr:cNvPr>
        <xdr:cNvSpPr txBox="1">
          <a:spLocks noChangeArrowheads="1"/>
        </xdr:cNvSpPr>
      </xdr:nvSpPr>
      <xdr:spPr bwMode="auto">
        <a:xfrm>
          <a:off x="33170230" y="11996057"/>
          <a:ext cx="2632884" cy="685800"/>
        </a:xfrm>
        <a:prstGeom prst="rect">
          <a:avLst/>
        </a:prstGeom>
        <a:solidFill>
          <a:srgbClr val="FFFFFF"/>
        </a:solidFill>
        <a:ln w="9525">
          <a:solidFill>
            <a:srgbClr val="FF0000"/>
          </a:solidFill>
          <a:miter lim="800000"/>
          <a:headEnd/>
          <a:tailEnd/>
        </a:ln>
      </xdr:spPr>
      <xdr:txBody>
        <a:bodyPr wrap="square" lIns="91440" tIns="45720" rIns="91440" bIns="45720" anchor="ctr" upright="1">
          <a:noAutofit/>
        </a:bodyPr>
        <a:lstStyle/>
        <a:p>
          <a:pPr algn="l" rtl="0">
            <a:defRPr sz="1000"/>
          </a:pPr>
          <a:r>
            <a:rPr lang="ja-JP" altLang="en-US"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黄色セルの数字を様式１の第１の３の（１）の表に転記してください</a:t>
          </a:r>
        </a:p>
      </xdr:txBody>
    </xdr:sp>
    <xdr:clientData/>
  </xdr:oneCellAnchor>
  <xdr:twoCellAnchor>
    <xdr:from>
      <xdr:col>39</xdr:col>
      <xdr:colOff>359229</xdr:colOff>
      <xdr:row>48</xdr:row>
      <xdr:rowOff>206828</xdr:rowOff>
    </xdr:from>
    <xdr:to>
      <xdr:col>39</xdr:col>
      <xdr:colOff>479701</xdr:colOff>
      <xdr:row>49</xdr:row>
      <xdr:rowOff>195943</xdr:rowOff>
    </xdr:to>
    <xdr:cxnSp macro="">
      <xdr:nvCxnSpPr>
        <xdr:cNvPr id="4303" name="直線矢印コネクタ 1">
          <a:extLst>
            <a:ext uri="{FF2B5EF4-FFF2-40B4-BE49-F238E27FC236}">
              <a16:creationId xmlns:a16="http://schemas.microsoft.com/office/drawing/2014/main" id="{9DC8B159-5D00-E460-076F-E56BC5D7EAB1}"/>
            </a:ext>
          </a:extLst>
        </xdr:cNvPr>
        <xdr:cNvCxnSpPr>
          <a:cxnSpLocks noChangeShapeType="1"/>
          <a:stCxn id="4302" idx="2"/>
        </xdr:cNvCxnSpPr>
      </xdr:nvCxnSpPr>
      <xdr:spPr bwMode="auto">
        <a:xfrm flipH="1">
          <a:off x="34366200" y="12681857"/>
          <a:ext cx="120472" cy="228600"/>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40</xdr:col>
      <xdr:colOff>23695</xdr:colOff>
      <xdr:row>20</xdr:row>
      <xdr:rowOff>35859</xdr:rowOff>
    </xdr:from>
    <xdr:to>
      <xdr:col>41</xdr:col>
      <xdr:colOff>1894270</xdr:colOff>
      <xdr:row>21</xdr:row>
      <xdr:rowOff>313763</xdr:rowOff>
    </xdr:to>
    <xdr:sp macro="" textlink="">
      <xdr:nvSpPr>
        <xdr:cNvPr id="9" name="四角形: 角を丸くする 8">
          <a:extLst>
            <a:ext uri="{FF2B5EF4-FFF2-40B4-BE49-F238E27FC236}">
              <a16:creationId xmlns:a16="http://schemas.microsoft.com/office/drawing/2014/main" id="{7D35C39C-9AE9-1524-FD06-1D69C67CD8DA}"/>
            </a:ext>
          </a:extLst>
        </xdr:cNvPr>
        <xdr:cNvSpPr/>
      </xdr:nvSpPr>
      <xdr:spPr>
        <a:xfrm>
          <a:off x="34912409" y="6077430"/>
          <a:ext cx="2491061" cy="604476"/>
        </a:xfrm>
        <a:prstGeom prst="round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71077</xdr:colOff>
      <xdr:row>29</xdr:row>
      <xdr:rowOff>32657</xdr:rowOff>
    </xdr:from>
    <xdr:to>
      <xdr:col>41</xdr:col>
      <xdr:colOff>1926771</xdr:colOff>
      <xdr:row>29</xdr:row>
      <xdr:rowOff>315685</xdr:rowOff>
    </xdr:to>
    <xdr:sp macro="" textlink="">
      <xdr:nvSpPr>
        <xdr:cNvPr id="19" name="四角形: 角を丸くする 18">
          <a:extLst>
            <a:ext uri="{FF2B5EF4-FFF2-40B4-BE49-F238E27FC236}">
              <a16:creationId xmlns:a16="http://schemas.microsoft.com/office/drawing/2014/main" id="{790C0870-AF2C-E763-32BF-23213AA60CFF}"/>
            </a:ext>
          </a:extLst>
        </xdr:cNvPr>
        <xdr:cNvSpPr/>
      </xdr:nvSpPr>
      <xdr:spPr>
        <a:xfrm>
          <a:off x="34959791" y="9013371"/>
          <a:ext cx="2476180" cy="283028"/>
        </a:xfrm>
        <a:prstGeom prst="round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648740</xdr:colOff>
      <xdr:row>21</xdr:row>
      <xdr:rowOff>313763</xdr:rowOff>
    </xdr:from>
    <xdr:to>
      <xdr:col>41</xdr:col>
      <xdr:colOff>761040</xdr:colOff>
      <xdr:row>24</xdr:row>
      <xdr:rowOff>117820</xdr:rowOff>
    </xdr:to>
    <xdr:cxnSp macro="">
      <xdr:nvCxnSpPr>
        <xdr:cNvPr id="22" name="直線矢印コネクタ 1">
          <a:extLst>
            <a:ext uri="{FF2B5EF4-FFF2-40B4-BE49-F238E27FC236}">
              <a16:creationId xmlns:a16="http://schemas.microsoft.com/office/drawing/2014/main" id="{32BA3529-117A-6722-ED96-B2C639DD1630}"/>
            </a:ext>
          </a:extLst>
        </xdr:cNvPr>
        <xdr:cNvCxnSpPr>
          <a:cxnSpLocks noChangeShapeType="1"/>
          <a:stCxn id="4248" idx="0"/>
          <a:endCxn id="9" idx="2"/>
        </xdr:cNvCxnSpPr>
      </xdr:nvCxnSpPr>
      <xdr:spPr bwMode="auto">
        <a:xfrm flipH="1" flipV="1">
          <a:off x="36157940" y="6681906"/>
          <a:ext cx="112300" cy="783771"/>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41</xdr:col>
      <xdr:colOff>688681</xdr:colOff>
      <xdr:row>27</xdr:row>
      <xdr:rowOff>65313</xdr:rowOff>
    </xdr:from>
    <xdr:to>
      <xdr:col>41</xdr:col>
      <xdr:colOff>761040</xdr:colOff>
      <xdr:row>29</xdr:row>
      <xdr:rowOff>32657</xdr:rowOff>
    </xdr:to>
    <xdr:cxnSp macro="">
      <xdr:nvCxnSpPr>
        <xdr:cNvPr id="4269" name="直線矢印コネクタ 1">
          <a:extLst>
            <a:ext uri="{FF2B5EF4-FFF2-40B4-BE49-F238E27FC236}">
              <a16:creationId xmlns:a16="http://schemas.microsoft.com/office/drawing/2014/main" id="{2A09CA4C-0932-EFC6-B6C4-622805DDA507}"/>
            </a:ext>
          </a:extLst>
        </xdr:cNvPr>
        <xdr:cNvCxnSpPr>
          <a:cxnSpLocks noChangeShapeType="1"/>
          <a:stCxn id="4248" idx="2"/>
          <a:endCxn id="19" idx="0"/>
        </xdr:cNvCxnSpPr>
      </xdr:nvCxnSpPr>
      <xdr:spPr bwMode="auto">
        <a:xfrm flipH="1">
          <a:off x="36197881" y="8392884"/>
          <a:ext cx="72359" cy="620487"/>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43</xdr:col>
      <xdr:colOff>796580</xdr:colOff>
      <xdr:row>20</xdr:row>
      <xdr:rowOff>46745</xdr:rowOff>
    </xdr:from>
    <xdr:to>
      <xdr:col>57</xdr:col>
      <xdr:colOff>740228</xdr:colOff>
      <xdr:row>21</xdr:row>
      <xdr:rowOff>324649</xdr:rowOff>
    </xdr:to>
    <xdr:sp macro="" textlink="">
      <xdr:nvSpPr>
        <xdr:cNvPr id="4316" name="四角形: 角を丸くする 4315">
          <a:extLst>
            <a:ext uri="{FF2B5EF4-FFF2-40B4-BE49-F238E27FC236}">
              <a16:creationId xmlns:a16="http://schemas.microsoft.com/office/drawing/2014/main" id="{85189854-DE67-ADF7-0448-1567C34F085E}"/>
            </a:ext>
          </a:extLst>
        </xdr:cNvPr>
        <xdr:cNvSpPr/>
      </xdr:nvSpPr>
      <xdr:spPr>
        <a:xfrm>
          <a:off x="39059866" y="6088316"/>
          <a:ext cx="11221248" cy="604476"/>
        </a:xfrm>
        <a:prstGeom prst="round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38419</xdr:colOff>
      <xdr:row>29</xdr:row>
      <xdr:rowOff>43543</xdr:rowOff>
    </xdr:from>
    <xdr:to>
      <xdr:col>57</xdr:col>
      <xdr:colOff>783771</xdr:colOff>
      <xdr:row>30</xdr:row>
      <xdr:rowOff>-1</xdr:rowOff>
    </xdr:to>
    <xdr:sp macro="" textlink="">
      <xdr:nvSpPr>
        <xdr:cNvPr id="4317" name="四角形: 角を丸くする 4316">
          <a:extLst>
            <a:ext uri="{FF2B5EF4-FFF2-40B4-BE49-F238E27FC236}">
              <a16:creationId xmlns:a16="http://schemas.microsoft.com/office/drawing/2014/main" id="{0AF3D08C-1957-EA61-EEA6-87B8B935F22D}"/>
            </a:ext>
          </a:extLst>
        </xdr:cNvPr>
        <xdr:cNvSpPr/>
      </xdr:nvSpPr>
      <xdr:spPr>
        <a:xfrm>
          <a:off x="39107248" y="9024257"/>
          <a:ext cx="11217409" cy="283028"/>
        </a:xfrm>
        <a:prstGeom prst="round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761040</xdr:colOff>
      <xdr:row>21</xdr:row>
      <xdr:rowOff>324649</xdr:rowOff>
    </xdr:from>
    <xdr:to>
      <xdr:col>50</xdr:col>
      <xdr:colOff>768404</xdr:colOff>
      <xdr:row>24</xdr:row>
      <xdr:rowOff>117820</xdr:rowOff>
    </xdr:to>
    <xdr:cxnSp macro="">
      <xdr:nvCxnSpPr>
        <xdr:cNvPr id="4234" name="直線矢印コネクタ 1">
          <a:extLst>
            <a:ext uri="{FF2B5EF4-FFF2-40B4-BE49-F238E27FC236}">
              <a16:creationId xmlns:a16="http://schemas.microsoft.com/office/drawing/2014/main" id="{8664FA09-D346-FE71-B584-45C87242F10F}"/>
            </a:ext>
          </a:extLst>
        </xdr:cNvPr>
        <xdr:cNvCxnSpPr>
          <a:cxnSpLocks noChangeShapeType="1"/>
          <a:stCxn id="4248" idx="0"/>
          <a:endCxn id="4316" idx="2"/>
        </xdr:cNvCxnSpPr>
      </xdr:nvCxnSpPr>
      <xdr:spPr bwMode="auto">
        <a:xfrm flipV="1">
          <a:off x="36270240" y="6692792"/>
          <a:ext cx="8400250" cy="772885"/>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41</xdr:col>
      <xdr:colOff>761040</xdr:colOff>
      <xdr:row>27</xdr:row>
      <xdr:rowOff>65313</xdr:rowOff>
    </xdr:from>
    <xdr:to>
      <xdr:col>51</xdr:col>
      <xdr:colOff>8324</xdr:colOff>
      <xdr:row>29</xdr:row>
      <xdr:rowOff>43543</xdr:rowOff>
    </xdr:to>
    <xdr:cxnSp macro="">
      <xdr:nvCxnSpPr>
        <xdr:cNvPr id="4239" name="直線矢印コネクタ 1">
          <a:extLst>
            <a:ext uri="{FF2B5EF4-FFF2-40B4-BE49-F238E27FC236}">
              <a16:creationId xmlns:a16="http://schemas.microsoft.com/office/drawing/2014/main" id="{5321BFC6-E967-D915-F25E-BD409BD51330}"/>
            </a:ext>
          </a:extLst>
        </xdr:cNvPr>
        <xdr:cNvCxnSpPr>
          <a:cxnSpLocks noChangeShapeType="1"/>
          <a:stCxn id="4248" idx="2"/>
          <a:endCxn id="4317" idx="0"/>
        </xdr:cNvCxnSpPr>
      </xdr:nvCxnSpPr>
      <xdr:spPr bwMode="auto">
        <a:xfrm>
          <a:off x="36270240" y="8392884"/>
          <a:ext cx="8445713" cy="631373"/>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oneCellAnchor>
    <xdr:from>
      <xdr:col>42</xdr:col>
      <xdr:colOff>80685</xdr:colOff>
      <xdr:row>11</xdr:row>
      <xdr:rowOff>53788</xdr:rowOff>
    </xdr:from>
    <xdr:ext cx="1488139" cy="6454588"/>
    <xdr:sp macro="" textlink="">
      <xdr:nvSpPr>
        <xdr:cNvPr id="4255" name="テキスト ボックス 4254">
          <a:extLst>
            <a:ext uri="{FF2B5EF4-FFF2-40B4-BE49-F238E27FC236}">
              <a16:creationId xmlns:a16="http://schemas.microsoft.com/office/drawing/2014/main" id="{8174AA77-EF8F-0BB8-CEDC-FD6679582B05}"/>
            </a:ext>
          </a:extLst>
        </xdr:cNvPr>
        <xdr:cNvSpPr txBox="1">
          <a:spLocks noChangeArrowheads="1"/>
        </xdr:cNvSpPr>
      </xdr:nvSpPr>
      <xdr:spPr bwMode="auto">
        <a:xfrm>
          <a:off x="37589014" y="3021106"/>
          <a:ext cx="1488139" cy="6454588"/>
        </a:xfrm>
        <a:prstGeom prst="rect">
          <a:avLst/>
        </a:prstGeom>
        <a:solidFill>
          <a:srgbClr val="FFFFFF"/>
        </a:solidFill>
        <a:ln w="9525">
          <a:solidFill>
            <a:srgbClr val="FF0000"/>
          </a:solidFill>
          <a:miter lim="800000"/>
          <a:headEnd/>
          <a:tailEnd/>
        </a:ln>
      </xdr:spPr>
      <xdr:txBody>
        <a:bodyPr vert="wordArtVertRtl" wrap="square" lIns="91440" tIns="45720" rIns="91440" bIns="45720" anchor="ctr" upright="1">
          <a:noAutofit/>
        </a:bodyPr>
        <a:lstStyle/>
        <a:p>
          <a:pPr algn="ctr" rtl="0">
            <a:defRPr sz="1000"/>
          </a:pPr>
          <a:r>
            <a:rPr lang="ja-JP" altLang="en-US" sz="1200" b="0" i="0" u="none" strike="noStrike" baseline="0">
              <a:solidFill>
                <a:schemeClr val="tx1"/>
              </a:solidFill>
              <a:latin typeface="ＭＳ 明朝" panose="02020609040205080304" pitchFamily="17" charset="-128"/>
              <a:ea typeface="ＭＳ 明朝" panose="02020609040205080304" pitchFamily="17" charset="-128"/>
              <a:cs typeface="Times New Roman"/>
            </a:rPr>
            <a:t>様式２の１</a:t>
          </a:r>
          <a:r>
            <a:rPr lang="en-US" altLang="ja-JP" sz="1200" b="0" i="0" u="none" strike="noStrike" baseline="0">
              <a:solidFill>
                <a:schemeClr val="tx1"/>
              </a:solidFill>
              <a:latin typeface="ＭＳ 明朝" panose="02020609040205080304" pitchFamily="17" charset="-128"/>
              <a:ea typeface="ＭＳ 明朝" panose="02020609040205080304" pitchFamily="17" charset="-128"/>
              <a:cs typeface="Times New Roman"/>
            </a:rPr>
            <a:t>.</a:t>
          </a:r>
          <a:r>
            <a:rPr lang="ja-JP" altLang="en-US" sz="1200" b="0" i="0" u="none" strike="noStrike" baseline="0">
              <a:solidFill>
                <a:schemeClr val="tx1"/>
              </a:solidFill>
              <a:latin typeface="ＭＳ 明朝" panose="02020609040205080304" pitchFamily="17" charset="-128"/>
              <a:ea typeface="ＭＳ 明朝" panose="02020609040205080304" pitchFamily="17" charset="-128"/>
              <a:cs typeface="Times New Roman"/>
            </a:rPr>
            <a:t>の（２）の取組を選択しない場合は記入不要です</a:t>
          </a:r>
        </a:p>
      </xdr:txBody>
    </xdr:sp>
    <xdr:clientData/>
  </xdr:oneCellAnchor>
  <xdr:oneCellAnchor>
    <xdr:from>
      <xdr:col>36</xdr:col>
      <xdr:colOff>521877</xdr:colOff>
      <xdr:row>5</xdr:row>
      <xdr:rowOff>0</xdr:rowOff>
    </xdr:from>
    <xdr:ext cx="1655266" cy="653142"/>
    <xdr:sp macro="" textlink="">
      <xdr:nvSpPr>
        <xdr:cNvPr id="4351" name="テキスト ボックス 4350">
          <a:extLst>
            <a:ext uri="{FF2B5EF4-FFF2-40B4-BE49-F238E27FC236}">
              <a16:creationId xmlns:a16="http://schemas.microsoft.com/office/drawing/2014/main" id="{93B8F15F-E557-857A-AB55-9DC5B98B236B}"/>
            </a:ext>
          </a:extLst>
        </xdr:cNvPr>
        <xdr:cNvSpPr txBox="1">
          <a:spLocks noChangeArrowheads="1"/>
        </xdr:cNvSpPr>
      </xdr:nvSpPr>
      <xdr:spPr bwMode="auto">
        <a:xfrm>
          <a:off x="31883620" y="1197429"/>
          <a:ext cx="1655266" cy="653142"/>
        </a:xfrm>
        <a:prstGeom prst="rect">
          <a:avLst/>
        </a:prstGeom>
        <a:solidFill>
          <a:srgbClr val="FFFFFF"/>
        </a:solidFill>
        <a:ln w="9525">
          <a:solidFill>
            <a:srgbClr val="FF0000"/>
          </a:solidFill>
          <a:miter lim="800000"/>
          <a:headEnd/>
          <a:tailEnd/>
        </a:ln>
      </xdr:spPr>
      <xdr:txBody>
        <a:bodyPr wrap="square" lIns="91440" tIns="45720" rIns="91440" bIns="45720" anchor="ctr" upright="1">
          <a:noAutofit/>
        </a:bodyPr>
        <a:lstStyle/>
        <a:p>
          <a:pPr algn="l" rtl="0">
            <a:defRPr sz="1000"/>
          </a:pPr>
          <a:r>
            <a:rPr lang="ja-JP" altLang="en-US" sz="1200" b="0" i="0" u="none" strike="noStrike" baseline="0">
              <a:solidFill>
                <a:schemeClr val="tx1"/>
              </a:solidFill>
              <a:latin typeface="ＭＳ 明朝" panose="02020609040205080304" pitchFamily="17" charset="-128"/>
              <a:ea typeface="ＭＳ 明朝" panose="02020609040205080304" pitchFamily="17" charset="-128"/>
              <a:cs typeface="Times New Roman"/>
            </a:rPr>
            <a:t>計算書等を参考に転記してください。</a:t>
          </a:r>
        </a:p>
      </xdr:txBody>
    </xdr:sp>
    <xdr:clientData/>
  </xdr:oneCellAnchor>
  <xdr:twoCellAnchor>
    <xdr:from>
      <xdr:col>36</xdr:col>
      <xdr:colOff>616857</xdr:colOff>
      <xdr:row>7</xdr:row>
      <xdr:rowOff>163284</xdr:rowOff>
    </xdr:from>
    <xdr:to>
      <xdr:col>37</xdr:col>
      <xdr:colOff>472122</xdr:colOff>
      <xdr:row>10</xdr:row>
      <xdr:rowOff>72572</xdr:rowOff>
    </xdr:to>
    <xdr:cxnSp macro="">
      <xdr:nvCxnSpPr>
        <xdr:cNvPr id="4266" name="直線矢印コネクタ 1">
          <a:extLst>
            <a:ext uri="{FF2B5EF4-FFF2-40B4-BE49-F238E27FC236}">
              <a16:creationId xmlns:a16="http://schemas.microsoft.com/office/drawing/2014/main" id="{EC21E3A6-4D09-5E5D-2A9D-B11459A92564}"/>
            </a:ext>
          </a:extLst>
        </xdr:cNvPr>
        <xdr:cNvCxnSpPr>
          <a:cxnSpLocks noChangeShapeType="1"/>
          <a:stCxn id="4351" idx="2"/>
        </xdr:cNvCxnSpPr>
      </xdr:nvCxnSpPr>
      <xdr:spPr bwMode="auto">
        <a:xfrm flipH="1">
          <a:off x="32004000" y="1868713"/>
          <a:ext cx="735193" cy="644073"/>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37</xdr:col>
      <xdr:colOff>467767</xdr:colOff>
      <xdr:row>7</xdr:row>
      <xdr:rowOff>174171</xdr:rowOff>
    </xdr:from>
    <xdr:to>
      <xdr:col>38</xdr:col>
      <xdr:colOff>359228</xdr:colOff>
      <xdr:row>10</xdr:row>
      <xdr:rowOff>119743</xdr:rowOff>
    </xdr:to>
    <xdr:cxnSp macro="">
      <xdr:nvCxnSpPr>
        <xdr:cNvPr id="4283" name="直線矢印コネクタ 1">
          <a:extLst>
            <a:ext uri="{FF2B5EF4-FFF2-40B4-BE49-F238E27FC236}">
              <a16:creationId xmlns:a16="http://schemas.microsoft.com/office/drawing/2014/main" id="{14EEF911-27CB-DB3E-AFC2-6B0168E25336}"/>
            </a:ext>
          </a:extLst>
        </xdr:cNvPr>
        <xdr:cNvCxnSpPr>
          <a:cxnSpLocks noChangeShapeType="1"/>
          <a:stCxn id="4351" idx="2"/>
        </xdr:cNvCxnSpPr>
      </xdr:nvCxnSpPr>
      <xdr:spPr bwMode="auto">
        <a:xfrm>
          <a:off x="32711253" y="1850571"/>
          <a:ext cx="773204" cy="664029"/>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oneCellAnchor>
    <xdr:from>
      <xdr:col>14</xdr:col>
      <xdr:colOff>1415143</xdr:colOff>
      <xdr:row>3</xdr:row>
      <xdr:rowOff>283027</xdr:rowOff>
    </xdr:from>
    <xdr:ext cx="1990163" cy="664029"/>
    <xdr:sp macro="" textlink="">
      <xdr:nvSpPr>
        <xdr:cNvPr id="21" name="テキスト ボックス 20">
          <a:extLst>
            <a:ext uri="{FF2B5EF4-FFF2-40B4-BE49-F238E27FC236}">
              <a16:creationId xmlns:a16="http://schemas.microsoft.com/office/drawing/2014/main" id="{C265CF86-07D1-43F9-ABF1-1ED5F9BDB17C}"/>
            </a:ext>
          </a:extLst>
        </xdr:cNvPr>
        <xdr:cNvSpPr txBox="1">
          <a:spLocks noChangeArrowheads="1"/>
        </xdr:cNvSpPr>
      </xdr:nvSpPr>
      <xdr:spPr bwMode="auto">
        <a:xfrm>
          <a:off x="15773400" y="1436913"/>
          <a:ext cx="1990163" cy="664029"/>
        </a:xfrm>
        <a:prstGeom prst="rect">
          <a:avLst/>
        </a:prstGeom>
        <a:solidFill>
          <a:srgbClr val="FFFFFF"/>
        </a:solidFill>
        <a:ln w="9525">
          <a:solidFill>
            <a:srgbClr val="FF0000"/>
          </a:solidFill>
          <a:miter lim="800000"/>
          <a:headEnd/>
          <a:tailEnd/>
        </a:ln>
      </xdr:spPr>
      <xdr:txBody>
        <a:bodyPr wrap="square" lIns="91440" tIns="45720" rIns="91440" bIns="45720" anchor="ctr" upright="1">
          <a:noAutofit/>
        </a:bodyPr>
        <a:lstStyle/>
        <a:p>
          <a:pPr algn="l" rtl="0">
            <a:defRPr sz="1000"/>
          </a:pPr>
          <a:r>
            <a:rPr lang="ja-JP" altLang="en-US" sz="1100" b="0" i="0" u="none" strike="noStrike" baseline="0">
              <a:solidFill>
                <a:sysClr val="windowText" lastClr="000000"/>
              </a:solidFill>
              <a:latin typeface="ＭＳ 明朝" panose="02020609040205080304" pitchFamily="17" charset="-128"/>
              <a:ea typeface="ＭＳ 明朝" panose="02020609040205080304" pitchFamily="17" charset="-128"/>
              <a:cs typeface="Times New Roman"/>
            </a:rPr>
            <a:t>省エネ加速化特例に加入している場合には、記入して下さい。</a:t>
          </a:r>
        </a:p>
      </xdr:txBody>
    </xdr:sp>
    <xdr:clientData/>
  </xdr:oneCellAnchor>
  <xdr:twoCellAnchor>
    <xdr:from>
      <xdr:col>15</xdr:col>
      <xdr:colOff>266699</xdr:colOff>
      <xdr:row>6</xdr:row>
      <xdr:rowOff>542</xdr:rowOff>
    </xdr:from>
    <xdr:to>
      <xdr:col>15</xdr:col>
      <xdr:colOff>266699</xdr:colOff>
      <xdr:row>10</xdr:row>
      <xdr:rowOff>167474</xdr:rowOff>
    </xdr:to>
    <xdr:cxnSp macro="">
      <xdr:nvCxnSpPr>
        <xdr:cNvPr id="4264" name="直線矢印コネクタ 1">
          <a:extLst>
            <a:ext uri="{FF2B5EF4-FFF2-40B4-BE49-F238E27FC236}">
              <a16:creationId xmlns:a16="http://schemas.microsoft.com/office/drawing/2014/main" id="{4FA0CB72-D653-4089-A1B3-A8BB02242E7D}"/>
            </a:ext>
          </a:extLst>
        </xdr:cNvPr>
        <xdr:cNvCxnSpPr>
          <a:cxnSpLocks noChangeShapeType="1"/>
        </xdr:cNvCxnSpPr>
      </xdr:nvCxnSpPr>
      <xdr:spPr bwMode="auto">
        <a:xfrm>
          <a:off x="16344899" y="2112371"/>
          <a:ext cx="0" cy="1124874"/>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wsDr>
</file>

<file path=xl/drawings/drawing3.xml><?xml version="1.0" encoding="utf-8"?>
<xdr:wsDr xmlns:xdr="http://schemas.openxmlformats.org/drawingml/2006/spreadsheetDrawing" xmlns:a="http://schemas.openxmlformats.org/drawingml/2006/main">
  <xdr:oneCellAnchor>
    <xdr:from>
      <xdr:col>10</xdr:col>
      <xdr:colOff>175260</xdr:colOff>
      <xdr:row>12</xdr:row>
      <xdr:rowOff>0</xdr:rowOff>
    </xdr:from>
    <xdr:ext cx="1882140" cy="1508760"/>
    <xdr:sp macro="" textlink="">
      <xdr:nvSpPr>
        <xdr:cNvPr id="2" name="テキスト ボックス 1">
          <a:extLst>
            <a:ext uri="{FF2B5EF4-FFF2-40B4-BE49-F238E27FC236}">
              <a16:creationId xmlns:a16="http://schemas.microsoft.com/office/drawing/2014/main" id="{61F78EC7-4D9F-4710-B72C-394BDC7A7C11}"/>
            </a:ext>
          </a:extLst>
        </xdr:cNvPr>
        <xdr:cNvSpPr txBox="1">
          <a:spLocks noChangeArrowheads="1"/>
        </xdr:cNvSpPr>
      </xdr:nvSpPr>
      <xdr:spPr bwMode="auto">
        <a:xfrm>
          <a:off x="6309360" y="2339340"/>
          <a:ext cx="1882140" cy="1508760"/>
        </a:xfrm>
        <a:prstGeom prst="rect">
          <a:avLst/>
        </a:prstGeom>
        <a:solidFill>
          <a:srgbClr val="FFFFFF"/>
        </a:solidFill>
        <a:ln w="9525">
          <a:solidFill>
            <a:srgbClr val="FF0000"/>
          </a:solidFill>
          <a:miter lim="800000"/>
          <a:headEnd/>
          <a:tailEnd/>
        </a:ln>
      </xdr:spPr>
      <xdr:txBody>
        <a:bodyPr wrap="square" lIns="91440" tIns="45720" rIns="91440" bIns="45720" anchor="t" upright="1">
          <a:noAutofit/>
        </a:bodyPr>
        <a:lstStyle/>
        <a:p>
          <a:pPr algn="l" rtl="0">
            <a:defRPr sz="1000"/>
          </a:pPr>
          <a:r>
            <a:rPr lang="ja-JP" altLang="en-US" sz="1600" b="1" i="0" u="none" strike="noStrike" baseline="0">
              <a:solidFill>
                <a:srgbClr val="FF0000"/>
              </a:solidFill>
              <a:latin typeface="ＭＳ 明朝" panose="02020609040205080304" pitchFamily="17" charset="-128"/>
              <a:ea typeface="ＭＳ 明朝" panose="02020609040205080304" pitchFamily="17" charset="-128"/>
              <a:cs typeface="Times New Roman"/>
            </a:rPr>
            <a:t>黄色のセルのみご記入ください。</a:t>
          </a:r>
          <a:endParaRPr lang="en-US" altLang="ja-JP" sz="1600" b="1" i="0" u="none" strike="noStrike" baseline="0">
            <a:solidFill>
              <a:srgbClr val="FF0000"/>
            </a:solidFill>
            <a:latin typeface="ＭＳ 明朝" panose="02020609040205080304" pitchFamily="17" charset="-128"/>
            <a:ea typeface="ＭＳ 明朝" panose="02020609040205080304" pitchFamily="17" charset="-128"/>
            <a:cs typeface="Times New Roman"/>
          </a:endParaRPr>
        </a:p>
        <a:p>
          <a:pPr algn="l" rtl="0">
            <a:defRPr sz="1000"/>
          </a:pPr>
          <a:r>
            <a:rPr lang="ja-JP" altLang="en-US" sz="1600" b="1" i="0" u="none" strike="noStrike" baseline="0">
              <a:solidFill>
                <a:srgbClr val="FF0000"/>
              </a:solidFill>
              <a:latin typeface="ＭＳ 明朝" panose="02020609040205080304" pitchFamily="17" charset="-128"/>
              <a:ea typeface="ＭＳ 明朝" panose="02020609040205080304" pitchFamily="17" charset="-128"/>
              <a:cs typeface="Times New Roman"/>
            </a:rPr>
            <a:t>（</a:t>
          </a:r>
          <a:r>
            <a:rPr lang="en-US" altLang="ja-JP" sz="1600" b="1" i="0" u="none" strike="noStrike" baseline="0">
              <a:solidFill>
                <a:srgbClr val="FF0000"/>
              </a:solidFill>
              <a:latin typeface="ＭＳ 明朝" panose="02020609040205080304" pitchFamily="17" charset="-128"/>
              <a:ea typeface="ＭＳ 明朝" panose="02020609040205080304" pitchFamily="17" charset="-128"/>
              <a:cs typeface="Times New Roman"/>
            </a:rPr>
            <a:t>※</a:t>
          </a:r>
          <a:r>
            <a:rPr lang="ja-JP" altLang="en-US" sz="1600" b="1" i="0" u="none" strike="noStrike" baseline="0">
              <a:solidFill>
                <a:srgbClr val="FF0000"/>
              </a:solidFill>
              <a:latin typeface="ＭＳ 明朝" panose="02020609040205080304" pitchFamily="17" charset="-128"/>
              <a:ea typeface="ＭＳ 明朝" panose="02020609040205080304" pitchFamily="17" charset="-128"/>
              <a:cs typeface="Times New Roman"/>
            </a:rPr>
            <a:t>水色セルは自動計算ですので、記入不要です）</a:t>
          </a:r>
          <a:endParaRPr lang="en-US" altLang="ja-JP" sz="1600" b="1" i="0" u="none" strike="noStrike" baseline="0">
            <a:solidFill>
              <a:srgbClr val="FF0000"/>
            </a:solidFill>
            <a:latin typeface="ＭＳ 明朝" panose="02020609040205080304" pitchFamily="17" charset="-128"/>
            <a:ea typeface="ＭＳ 明朝" panose="02020609040205080304" pitchFamily="17" charset="-128"/>
            <a:cs typeface="Times New Roman"/>
          </a:endParaRPr>
        </a:p>
        <a:p>
          <a:pPr algn="l" rtl="0">
            <a:defRPr sz="1000"/>
          </a:pPr>
          <a:endParaRPr lang="ja-JP" altLang="en-US" sz="1600" b="1" i="0" u="none" strike="noStrike" baseline="0">
            <a:solidFill>
              <a:srgbClr val="000000"/>
            </a:solidFill>
            <a:latin typeface="ＭＳ 明朝" panose="02020609040205080304" pitchFamily="17" charset="-128"/>
            <a:ea typeface="ＭＳ 明朝" panose="02020609040205080304" pitchFamily="17" charset="-128"/>
            <a:cs typeface="Times New Roman"/>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10</xdr:col>
      <xdr:colOff>175260</xdr:colOff>
      <xdr:row>12</xdr:row>
      <xdr:rowOff>0</xdr:rowOff>
    </xdr:from>
    <xdr:ext cx="1882140" cy="1508760"/>
    <xdr:sp macro="" textlink="">
      <xdr:nvSpPr>
        <xdr:cNvPr id="2" name="テキスト ボックス 1">
          <a:extLst>
            <a:ext uri="{FF2B5EF4-FFF2-40B4-BE49-F238E27FC236}">
              <a16:creationId xmlns:a16="http://schemas.microsoft.com/office/drawing/2014/main" id="{9FB9C967-672D-428E-B270-CAA07D1ABCF6}"/>
            </a:ext>
          </a:extLst>
        </xdr:cNvPr>
        <xdr:cNvSpPr txBox="1">
          <a:spLocks noChangeArrowheads="1"/>
        </xdr:cNvSpPr>
      </xdr:nvSpPr>
      <xdr:spPr bwMode="auto">
        <a:xfrm>
          <a:off x="6309360" y="2339340"/>
          <a:ext cx="1882140" cy="1508760"/>
        </a:xfrm>
        <a:prstGeom prst="rect">
          <a:avLst/>
        </a:prstGeom>
        <a:solidFill>
          <a:srgbClr val="FFFFFF"/>
        </a:solidFill>
        <a:ln w="9525">
          <a:solidFill>
            <a:srgbClr val="FF0000"/>
          </a:solidFill>
          <a:miter lim="800000"/>
          <a:headEnd/>
          <a:tailEnd/>
        </a:ln>
      </xdr:spPr>
      <xdr:txBody>
        <a:bodyPr wrap="square" lIns="91440" tIns="45720" rIns="91440" bIns="45720" anchor="t" upright="1">
          <a:noAutofit/>
        </a:bodyPr>
        <a:lstStyle/>
        <a:p>
          <a:pPr algn="l" rtl="0">
            <a:defRPr sz="1000"/>
          </a:pPr>
          <a:r>
            <a:rPr lang="ja-JP" altLang="en-US" sz="1600" b="1" i="0" u="none" strike="noStrike" baseline="0">
              <a:solidFill>
                <a:srgbClr val="FF0000"/>
              </a:solidFill>
              <a:latin typeface="ＭＳ 明朝" panose="02020609040205080304" pitchFamily="17" charset="-128"/>
              <a:ea typeface="ＭＳ 明朝" panose="02020609040205080304" pitchFamily="17" charset="-128"/>
              <a:cs typeface="Times New Roman"/>
            </a:rPr>
            <a:t>黄色のセルのみご記入ください。</a:t>
          </a:r>
          <a:endParaRPr lang="en-US" altLang="ja-JP" sz="1600" b="1" i="0" u="none" strike="noStrike" baseline="0">
            <a:solidFill>
              <a:srgbClr val="FF0000"/>
            </a:solidFill>
            <a:latin typeface="ＭＳ 明朝" panose="02020609040205080304" pitchFamily="17" charset="-128"/>
            <a:ea typeface="ＭＳ 明朝" panose="02020609040205080304" pitchFamily="17" charset="-128"/>
            <a:cs typeface="Times New Roman"/>
          </a:endParaRPr>
        </a:p>
        <a:p>
          <a:pPr algn="l" rtl="0">
            <a:defRPr sz="1000"/>
          </a:pPr>
          <a:r>
            <a:rPr lang="ja-JP" altLang="en-US" sz="1600" b="1" i="0" u="none" strike="noStrike" baseline="0">
              <a:solidFill>
                <a:srgbClr val="FF0000"/>
              </a:solidFill>
              <a:latin typeface="ＭＳ 明朝" panose="02020609040205080304" pitchFamily="17" charset="-128"/>
              <a:ea typeface="ＭＳ 明朝" panose="02020609040205080304" pitchFamily="17" charset="-128"/>
              <a:cs typeface="Times New Roman"/>
            </a:rPr>
            <a:t>（</a:t>
          </a:r>
          <a:r>
            <a:rPr lang="en-US" altLang="ja-JP" sz="1600" b="1" i="0" u="none" strike="noStrike" baseline="0">
              <a:solidFill>
                <a:srgbClr val="FF0000"/>
              </a:solidFill>
              <a:latin typeface="ＭＳ 明朝" panose="02020609040205080304" pitchFamily="17" charset="-128"/>
              <a:ea typeface="ＭＳ 明朝" panose="02020609040205080304" pitchFamily="17" charset="-128"/>
              <a:cs typeface="Times New Roman"/>
            </a:rPr>
            <a:t>※</a:t>
          </a:r>
          <a:r>
            <a:rPr lang="ja-JP" altLang="en-US" sz="1600" b="1" i="0" u="none" strike="noStrike" baseline="0">
              <a:solidFill>
                <a:srgbClr val="FF0000"/>
              </a:solidFill>
              <a:latin typeface="ＭＳ 明朝" panose="02020609040205080304" pitchFamily="17" charset="-128"/>
              <a:ea typeface="ＭＳ 明朝" panose="02020609040205080304" pitchFamily="17" charset="-128"/>
              <a:cs typeface="Times New Roman"/>
            </a:rPr>
            <a:t>水色セルは自動計算ですので、記入不要です）</a:t>
          </a:r>
          <a:endParaRPr lang="en-US" altLang="ja-JP" sz="1600" b="1" i="0" u="none" strike="noStrike" baseline="0">
            <a:solidFill>
              <a:srgbClr val="FF0000"/>
            </a:solidFill>
            <a:latin typeface="ＭＳ 明朝" panose="02020609040205080304" pitchFamily="17" charset="-128"/>
            <a:ea typeface="ＭＳ 明朝" panose="02020609040205080304" pitchFamily="17" charset="-128"/>
            <a:cs typeface="Times New Roman"/>
          </a:endParaRPr>
        </a:p>
        <a:p>
          <a:pPr algn="l" rtl="0">
            <a:defRPr sz="1000"/>
          </a:pPr>
          <a:endParaRPr lang="ja-JP" altLang="en-US" sz="1600" b="1" i="0" u="none" strike="noStrike" baseline="0">
            <a:solidFill>
              <a:srgbClr val="000000"/>
            </a:solidFill>
            <a:latin typeface="ＭＳ 明朝" panose="02020609040205080304" pitchFamily="17" charset="-128"/>
            <a:ea typeface="ＭＳ 明朝" panose="02020609040205080304" pitchFamily="17" charset="-128"/>
            <a:cs typeface="Times New Roman"/>
          </a:endParaRP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1</xdr:col>
      <xdr:colOff>182880</xdr:colOff>
      <xdr:row>14</xdr:row>
      <xdr:rowOff>121920</xdr:rowOff>
    </xdr:from>
    <xdr:to>
      <xdr:col>9</xdr:col>
      <xdr:colOff>487680</xdr:colOff>
      <xdr:row>18</xdr:row>
      <xdr:rowOff>99060</xdr:rowOff>
    </xdr:to>
    <xdr:sp macro="" textlink="">
      <xdr:nvSpPr>
        <xdr:cNvPr id="17409" name="テキスト ボックス 1">
          <a:extLst>
            <a:ext uri="{FF2B5EF4-FFF2-40B4-BE49-F238E27FC236}">
              <a16:creationId xmlns:a16="http://schemas.microsoft.com/office/drawing/2014/main" id="{2F2CC2A5-BB01-4258-C435-47D07F47FD42}"/>
            </a:ext>
          </a:extLst>
        </xdr:cNvPr>
        <xdr:cNvSpPr txBox="1">
          <a:spLocks noChangeArrowheads="1"/>
        </xdr:cNvSpPr>
      </xdr:nvSpPr>
      <xdr:spPr bwMode="auto">
        <a:xfrm>
          <a:off x="373380" y="2903220"/>
          <a:ext cx="8610600" cy="708660"/>
        </a:xfrm>
        <a:prstGeom prst="rect">
          <a:avLst/>
        </a:prstGeom>
        <a:solidFill>
          <a:srgbClr val="FFFFFF"/>
        </a:solidFill>
        <a:ln w="6350">
          <a:solidFill>
            <a:srgbClr val="FF0000"/>
          </a:solidFill>
          <a:miter lim="800000"/>
          <a:headEnd/>
          <a:tailEnd/>
        </a:ln>
      </xdr:spPr>
      <xdr:txBody>
        <a:bodyPr vertOverflow="clip" wrap="square" lIns="91440" tIns="45720" rIns="91440" bIns="45720" anchor="ctr" upright="1"/>
        <a:lstStyle/>
        <a:p>
          <a:pPr algn="ctr" rtl="0">
            <a:defRPr sz="1000"/>
          </a:pPr>
          <a:r>
            <a:rPr lang="ja-JP" altLang="en-US" sz="1400" b="0" i="0" u="none" strike="noStrike" baseline="0">
              <a:solidFill>
                <a:srgbClr val="FF0000"/>
              </a:solidFill>
              <a:latin typeface="ＭＳ 明朝"/>
              <a:ea typeface="ＭＳ 明朝"/>
            </a:rPr>
            <a:t>別添管理シートのとおり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9F839D-FE59-47C4-AE7D-9F2C367B01BF}">
  <sheetPr>
    <tabColor rgb="FFFFFF00"/>
    <pageSetUpPr fitToPage="1"/>
  </sheetPr>
  <dimension ref="A3:DV75"/>
  <sheetViews>
    <sheetView view="pageBreakPreview" topLeftCell="A3" zoomScale="87" zoomScaleNormal="80" zoomScaleSheetLayoutView="87" workbookViewId="0">
      <selection activeCell="BG11" sqref="BG11"/>
    </sheetView>
  </sheetViews>
  <sheetFormatPr defaultColWidth="9" defaultRowHeight="19.5" customHeight="1"/>
  <cols>
    <col min="1" max="1" width="12.5" style="4" customWidth="1"/>
    <col min="2" max="2" width="8.875" style="4" customWidth="1"/>
    <col min="3" max="3" width="7.5" style="50" customWidth="1"/>
    <col min="4" max="4" width="22.5" style="4" customWidth="1"/>
    <col min="5" max="5" width="18.875" style="4" customWidth="1"/>
    <col min="6" max="6" width="8.375" style="4" customWidth="1"/>
    <col min="7" max="7" width="23.875" style="4" customWidth="1"/>
    <col min="8" max="8" width="12.25" style="4" customWidth="1"/>
    <col min="9" max="10" width="12.5" style="4" customWidth="1"/>
    <col min="11" max="12" width="7.5" style="4" customWidth="1"/>
    <col min="13" max="13" width="22.5" style="4" customWidth="1"/>
    <col min="14" max="14" width="10.75" style="4" customWidth="1"/>
    <col min="15" max="15" width="22.5" style="39" customWidth="1"/>
    <col min="16" max="16" width="11" style="39" customWidth="1"/>
    <col min="17" max="18" width="8.75" style="4" customWidth="1"/>
    <col min="19" max="21" width="11.25" style="4" customWidth="1"/>
    <col min="22" max="22" width="12.25" style="4" customWidth="1"/>
    <col min="23" max="23" width="10.75" style="4" customWidth="1"/>
    <col min="24" max="24" width="8.875" style="4" customWidth="1"/>
    <col min="25" max="25" width="10.75" style="4" customWidth="1"/>
    <col min="26" max="26" width="8.875" style="4" customWidth="1"/>
    <col min="27" max="27" width="10.75" style="4" customWidth="1"/>
    <col min="28" max="28" width="8.875" style="4" customWidth="1"/>
    <col min="29" max="30" width="10.75" style="4" customWidth="1"/>
    <col min="31" max="36" width="9.625" style="4" customWidth="1"/>
    <col min="37" max="40" width="11.625" style="4" customWidth="1"/>
    <col min="41" max="41" width="8.25" style="4" customWidth="1"/>
    <col min="42" max="42" width="25.5" style="12" customWidth="1"/>
    <col min="43" max="59" width="10.625" style="4" customWidth="1"/>
    <col min="60" max="60" width="10.25" style="4" customWidth="1"/>
    <col min="61" max="63" width="11.125" style="4" customWidth="1"/>
    <col min="64" max="65" width="10.25" style="4" customWidth="1"/>
    <col min="66" max="66" width="11.625" style="4" customWidth="1"/>
    <col min="67" max="67" width="10.25" style="4" customWidth="1"/>
    <col min="68" max="72" width="11.75" style="4" customWidth="1"/>
    <col min="73" max="73" width="11.5" style="4" customWidth="1"/>
    <col min="74" max="74" width="10.25" style="4" customWidth="1"/>
    <col min="75" max="76" width="11.25" style="4" customWidth="1"/>
    <col min="77" max="79" width="10.25" style="4" customWidth="1"/>
    <col min="80" max="80" width="11.875" style="4" customWidth="1"/>
    <col min="81" max="86" width="10.25" style="4" customWidth="1"/>
    <col min="87" max="87" width="13.125" style="4" customWidth="1"/>
    <col min="88" max="93" width="10.25" style="4" customWidth="1"/>
    <col min="94" max="94" width="11.75" style="4" customWidth="1"/>
    <col min="95" max="100" width="10.25" style="4" customWidth="1"/>
    <col min="101" max="101" width="11.75" style="4" customWidth="1"/>
    <col min="102" max="107" width="10.25" style="4" customWidth="1"/>
    <col min="108" max="108" width="12.25" style="4" customWidth="1"/>
    <col min="109" max="114" width="10.25" style="4" customWidth="1"/>
    <col min="115" max="115" width="11.625" style="4" customWidth="1"/>
    <col min="116" max="121" width="10.25" style="4" customWidth="1"/>
    <col min="122" max="122" width="11.75" style="4" customWidth="1"/>
    <col min="123" max="125" width="10.25" style="4" customWidth="1"/>
    <col min="126" max="126" width="6.75" style="4" customWidth="1"/>
    <col min="127" max="16384" width="9" style="4"/>
  </cols>
  <sheetData>
    <row r="3" spans="1:126" ht="53.25" customHeight="1">
      <c r="A3" s="380" t="s">
        <v>397</v>
      </c>
      <c r="B3" s="380"/>
      <c r="C3" s="380"/>
      <c r="D3" s="380"/>
      <c r="E3" s="380"/>
      <c r="F3" s="380"/>
      <c r="G3" s="380"/>
      <c r="H3" s="380"/>
      <c r="I3" s="380"/>
      <c r="J3" s="380"/>
      <c r="K3" s="380"/>
      <c r="L3" s="380"/>
      <c r="M3" s="380"/>
      <c r="N3" s="380"/>
      <c r="O3" s="380"/>
      <c r="P3" s="380"/>
      <c r="Q3" s="380"/>
      <c r="R3" s="380"/>
      <c r="S3" s="380"/>
      <c r="T3" s="380"/>
      <c r="U3" s="380"/>
      <c r="V3" s="380"/>
      <c r="W3" s="380"/>
      <c r="X3" s="380"/>
      <c r="Y3" s="380"/>
      <c r="Z3" s="380"/>
      <c r="AA3" s="380"/>
      <c r="AB3" s="380"/>
      <c r="AC3" s="380"/>
      <c r="AD3" s="380"/>
      <c r="AE3" s="380"/>
      <c r="AF3" s="380"/>
      <c r="AG3" s="380"/>
      <c r="AH3" s="380"/>
      <c r="AI3" s="380"/>
      <c r="AJ3" s="380"/>
      <c r="AK3" s="380"/>
      <c r="AL3" s="1"/>
      <c r="AM3" s="1"/>
      <c r="AN3" s="1"/>
      <c r="AO3" s="1"/>
      <c r="AP3" s="2"/>
      <c r="AQ3" s="3"/>
      <c r="BS3" s="5" t="s">
        <v>320</v>
      </c>
      <c r="BT3" s="6" t="s">
        <v>321</v>
      </c>
      <c r="BU3" s="6" t="s">
        <v>322</v>
      </c>
      <c r="BZ3" s="5" t="s">
        <v>320</v>
      </c>
      <c r="CA3" s="6" t="s">
        <v>321</v>
      </c>
      <c r="CB3" s="6" t="s">
        <v>322</v>
      </c>
      <c r="CG3" s="5" t="s">
        <v>320</v>
      </c>
      <c r="CH3" s="6" t="s">
        <v>321</v>
      </c>
      <c r="CI3" s="6" t="s">
        <v>322</v>
      </c>
      <c r="CN3" s="5" t="s">
        <v>320</v>
      </c>
      <c r="CO3" s="6" t="s">
        <v>321</v>
      </c>
      <c r="CP3" s="6" t="s">
        <v>322</v>
      </c>
      <c r="CU3" s="5" t="s">
        <v>320</v>
      </c>
      <c r="CV3" s="6" t="s">
        <v>321</v>
      </c>
      <c r="CW3" s="6" t="s">
        <v>322</v>
      </c>
      <c r="DB3" s="5" t="s">
        <v>320</v>
      </c>
      <c r="DC3" s="6" t="s">
        <v>321</v>
      </c>
      <c r="DD3" s="6" t="s">
        <v>322</v>
      </c>
      <c r="DI3" s="5" t="s">
        <v>320</v>
      </c>
      <c r="DJ3" s="6" t="s">
        <v>321</v>
      </c>
      <c r="DK3" s="6" t="s">
        <v>322</v>
      </c>
      <c r="DP3" s="5" t="s">
        <v>320</v>
      </c>
      <c r="DQ3" s="6" t="s">
        <v>321</v>
      </c>
      <c r="DR3" s="6" t="s">
        <v>322</v>
      </c>
      <c r="DS3" s="6"/>
    </row>
    <row r="4" spans="1:126" ht="37.9" customHeight="1" thickBo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2"/>
      <c r="AQ4" s="3"/>
      <c r="BL4" s="5" t="s">
        <v>320</v>
      </c>
      <c r="BM4" s="6" t="s">
        <v>321</v>
      </c>
      <c r="BN4" s="6" t="s">
        <v>322</v>
      </c>
      <c r="BS4" s="5"/>
      <c r="BT4" s="6"/>
      <c r="BU4" s="6"/>
      <c r="BZ4" s="5"/>
      <c r="CA4" s="6"/>
      <c r="CB4" s="6"/>
      <c r="CG4" s="5"/>
      <c r="CH4" s="6"/>
      <c r="CI4" s="6"/>
      <c r="CN4" s="5"/>
      <c r="CO4" s="6"/>
      <c r="CP4" s="6"/>
      <c r="CU4" s="5"/>
      <c r="CV4" s="6"/>
      <c r="CW4" s="6"/>
      <c r="DB4" s="5"/>
      <c r="DC4" s="6"/>
      <c r="DD4" s="6"/>
      <c r="DI4" s="5"/>
      <c r="DJ4" s="6"/>
      <c r="DK4" s="6"/>
      <c r="DP4" s="5"/>
      <c r="DQ4" s="6"/>
      <c r="DR4" s="6"/>
      <c r="DS4" s="6"/>
    </row>
    <row r="5" spans="1:126" ht="19.5" customHeight="1">
      <c r="A5" s="1"/>
      <c r="B5" s="1"/>
      <c r="C5" s="7"/>
      <c r="D5" s="1"/>
      <c r="E5" s="1"/>
      <c r="F5" s="1"/>
      <c r="G5" s="1"/>
      <c r="H5" s="1"/>
      <c r="I5" s="1"/>
      <c r="J5" s="1"/>
      <c r="K5" s="1"/>
      <c r="L5" s="1"/>
      <c r="M5" s="1"/>
      <c r="N5" s="1"/>
      <c r="O5" s="1"/>
      <c r="P5" s="1"/>
      <c r="V5" s="1"/>
      <c r="W5" s="8" t="s">
        <v>69</v>
      </c>
      <c r="X5" s="9" t="s">
        <v>56</v>
      </c>
      <c r="Y5" s="9" t="s">
        <v>58</v>
      </c>
      <c r="Z5" s="9" t="s">
        <v>16</v>
      </c>
      <c r="AA5" s="10" t="s">
        <v>60</v>
      </c>
      <c r="AB5" s="1"/>
      <c r="AC5" s="1"/>
      <c r="AD5" s="1"/>
      <c r="AE5" s="1"/>
      <c r="AF5" s="1"/>
      <c r="AG5" s="1"/>
      <c r="AH5" s="1"/>
      <c r="AI5" s="1"/>
      <c r="AJ5" s="1"/>
      <c r="AK5" s="1"/>
      <c r="AL5" s="1"/>
      <c r="AM5" s="177">
        <v>1.1499999999999999</v>
      </c>
      <c r="AN5" s="177">
        <v>0.7</v>
      </c>
      <c r="AO5" s="177"/>
      <c r="AP5" s="178" t="s">
        <v>51</v>
      </c>
      <c r="AQ5" s="178" t="s">
        <v>57</v>
      </c>
      <c r="BH5" s="174" t="s">
        <v>224</v>
      </c>
      <c r="BI5" s="13" t="s">
        <v>323</v>
      </c>
      <c r="BJ5" s="14" t="s">
        <v>56</v>
      </c>
      <c r="BK5" s="15">
        <v>1</v>
      </c>
      <c r="BL5" s="16">
        <f>BM5-88.9</f>
        <v>0</v>
      </c>
      <c r="BM5" s="17">
        <v>88.9</v>
      </c>
      <c r="BO5" s="174" t="s">
        <v>254</v>
      </c>
      <c r="BP5" s="13" t="s">
        <v>323</v>
      </c>
      <c r="BQ5" s="14" t="s">
        <v>56</v>
      </c>
      <c r="BR5" s="15">
        <v>1</v>
      </c>
      <c r="BS5" s="16">
        <f>BT5-88.9</f>
        <v>0</v>
      </c>
      <c r="BT5" s="17">
        <v>88.9</v>
      </c>
      <c r="BV5" s="174" t="s">
        <v>256</v>
      </c>
      <c r="BW5" s="13" t="s">
        <v>323</v>
      </c>
      <c r="BX5" s="14" t="s">
        <v>56</v>
      </c>
      <c r="BY5" s="15">
        <v>1</v>
      </c>
      <c r="BZ5" s="16">
        <f>CA5-88.9</f>
        <v>0</v>
      </c>
      <c r="CA5" s="17">
        <v>88.9</v>
      </c>
      <c r="CC5" s="174" t="s">
        <v>258</v>
      </c>
      <c r="CD5" s="13" t="s">
        <v>323</v>
      </c>
      <c r="CE5" s="14" t="s">
        <v>56</v>
      </c>
      <c r="CF5" s="15">
        <v>1</v>
      </c>
      <c r="CG5" s="16">
        <f>CH5-88.9</f>
        <v>0</v>
      </c>
      <c r="CH5" s="17">
        <v>88.9</v>
      </c>
      <c r="CJ5" s="174" t="s">
        <v>309</v>
      </c>
      <c r="CK5" s="13" t="s">
        <v>323</v>
      </c>
      <c r="CL5" s="14" t="s">
        <v>56</v>
      </c>
      <c r="CM5" s="15">
        <v>1</v>
      </c>
      <c r="CN5" s="16">
        <f>CO5-88.9</f>
        <v>0</v>
      </c>
      <c r="CO5" s="17">
        <v>88.9</v>
      </c>
      <c r="CQ5" s="174" t="s">
        <v>311</v>
      </c>
      <c r="CR5" s="13" t="s">
        <v>323</v>
      </c>
      <c r="CS5" s="14" t="s">
        <v>56</v>
      </c>
      <c r="CT5" s="15">
        <v>1</v>
      </c>
      <c r="CU5" s="16">
        <f>CV5-88.9</f>
        <v>0</v>
      </c>
      <c r="CV5" s="17">
        <v>88.9</v>
      </c>
      <c r="CX5" s="174" t="s">
        <v>313</v>
      </c>
      <c r="CY5" s="13" t="s">
        <v>323</v>
      </c>
      <c r="CZ5" s="14" t="s">
        <v>56</v>
      </c>
      <c r="DA5" s="15">
        <v>1</v>
      </c>
      <c r="DB5" s="16">
        <f>DC5-88.9</f>
        <v>0</v>
      </c>
      <c r="DC5" s="17">
        <v>88.9</v>
      </c>
      <c r="DE5" s="174" t="s">
        <v>315</v>
      </c>
      <c r="DF5" s="13" t="s">
        <v>323</v>
      </c>
      <c r="DG5" s="14" t="s">
        <v>56</v>
      </c>
      <c r="DH5" s="15">
        <v>1</v>
      </c>
      <c r="DI5" s="16">
        <f>DJ5-88.9</f>
        <v>0</v>
      </c>
      <c r="DJ5" s="17">
        <v>88.9</v>
      </c>
      <c r="DL5" s="174" t="s">
        <v>317</v>
      </c>
      <c r="DM5" s="13" t="s">
        <v>323</v>
      </c>
      <c r="DN5" s="14" t="s">
        <v>56</v>
      </c>
      <c r="DO5" s="15">
        <v>1</v>
      </c>
      <c r="DP5" s="16">
        <f>DQ5-88.9</f>
        <v>0</v>
      </c>
      <c r="DQ5" s="17">
        <v>88.9</v>
      </c>
    </row>
    <row r="6" spans="1:126" ht="19.5" customHeight="1">
      <c r="A6" s="1"/>
      <c r="B6" s="1"/>
      <c r="C6" s="7"/>
      <c r="D6" s="1"/>
      <c r="E6" s="1"/>
      <c r="F6" s="1"/>
      <c r="G6" s="1"/>
      <c r="H6" s="1"/>
      <c r="I6" s="154"/>
      <c r="J6" s="154"/>
      <c r="K6" s="1"/>
      <c r="N6" s="19"/>
      <c r="O6" s="1"/>
      <c r="P6" s="1"/>
      <c r="V6" s="1"/>
      <c r="W6" s="20">
        <v>1.1499999999999999</v>
      </c>
      <c r="X6" s="367">
        <v>15.1</v>
      </c>
      <c r="Y6" s="368">
        <v>15.9</v>
      </c>
      <c r="Z6" s="368">
        <v>19.7</v>
      </c>
      <c r="AA6" s="369">
        <v>12.1</v>
      </c>
      <c r="AB6" s="1"/>
      <c r="AC6" s="1"/>
      <c r="AD6" s="1"/>
      <c r="AE6" s="1"/>
      <c r="AF6" s="1"/>
      <c r="AG6" s="1"/>
      <c r="AH6" s="1"/>
      <c r="AI6" s="1"/>
      <c r="AJ6" s="1"/>
      <c r="AK6" s="1"/>
      <c r="AL6" s="1"/>
      <c r="AM6" s="177">
        <v>1.3</v>
      </c>
      <c r="AN6" s="177">
        <v>0.8</v>
      </c>
      <c r="AO6" s="177"/>
      <c r="AP6" s="178" t="s">
        <v>52</v>
      </c>
      <c r="AQ6" s="178" t="s">
        <v>59</v>
      </c>
      <c r="BH6" s="21" t="s">
        <v>324</v>
      </c>
      <c r="BI6" s="22" t="s">
        <v>325</v>
      </c>
      <c r="BJ6" s="23" t="s">
        <v>58</v>
      </c>
      <c r="BK6" s="24">
        <v>1</v>
      </c>
      <c r="BL6" s="25">
        <f>BM6-94.2</f>
        <v>0</v>
      </c>
      <c r="BM6" s="26">
        <f>ROUND(BM5*1.06,1)</f>
        <v>94.2</v>
      </c>
      <c r="BO6" s="21" t="s">
        <v>324</v>
      </c>
      <c r="BP6" s="22" t="s">
        <v>325</v>
      </c>
      <c r="BQ6" s="23" t="s">
        <v>58</v>
      </c>
      <c r="BR6" s="24">
        <v>1</v>
      </c>
      <c r="BS6" s="25">
        <f>BT6-94.2</f>
        <v>0</v>
      </c>
      <c r="BT6" s="26">
        <f>ROUND(BT5*1.06,1)</f>
        <v>94.2</v>
      </c>
      <c r="BV6" s="21" t="s">
        <v>324</v>
      </c>
      <c r="BW6" s="22" t="s">
        <v>325</v>
      </c>
      <c r="BX6" s="23" t="s">
        <v>58</v>
      </c>
      <c r="BY6" s="24">
        <v>1</v>
      </c>
      <c r="BZ6" s="25">
        <f>CA6-94.2</f>
        <v>0</v>
      </c>
      <c r="CA6" s="26">
        <f>ROUND(CA5*1.06,1)</f>
        <v>94.2</v>
      </c>
      <c r="CC6" s="21" t="s">
        <v>324</v>
      </c>
      <c r="CD6" s="22" t="s">
        <v>325</v>
      </c>
      <c r="CE6" s="23" t="s">
        <v>58</v>
      </c>
      <c r="CF6" s="24">
        <v>1</v>
      </c>
      <c r="CG6" s="25">
        <f>CH6-94.2</f>
        <v>0</v>
      </c>
      <c r="CH6" s="26">
        <f>ROUND(CH5*1.06,1)</f>
        <v>94.2</v>
      </c>
      <c r="CJ6" s="21" t="s">
        <v>324</v>
      </c>
      <c r="CK6" s="22" t="s">
        <v>325</v>
      </c>
      <c r="CL6" s="23" t="s">
        <v>58</v>
      </c>
      <c r="CM6" s="24">
        <v>1</v>
      </c>
      <c r="CN6" s="25">
        <f>CO6-94.2</f>
        <v>0</v>
      </c>
      <c r="CO6" s="26">
        <f>ROUND(CO5*1.06,1)</f>
        <v>94.2</v>
      </c>
      <c r="CQ6" s="21" t="s">
        <v>324</v>
      </c>
      <c r="CR6" s="22" t="s">
        <v>325</v>
      </c>
      <c r="CS6" s="23" t="s">
        <v>58</v>
      </c>
      <c r="CT6" s="24">
        <v>1</v>
      </c>
      <c r="CU6" s="25">
        <f>CV6-94.2</f>
        <v>0</v>
      </c>
      <c r="CV6" s="26">
        <f>ROUND(CV5*1.06,1)</f>
        <v>94.2</v>
      </c>
      <c r="CX6" s="21" t="s">
        <v>324</v>
      </c>
      <c r="CY6" s="22" t="s">
        <v>325</v>
      </c>
      <c r="CZ6" s="23" t="s">
        <v>58</v>
      </c>
      <c r="DA6" s="24">
        <v>1</v>
      </c>
      <c r="DB6" s="25">
        <f>DC6-94.2</f>
        <v>0</v>
      </c>
      <c r="DC6" s="26">
        <f>ROUND(DC5*1.06,1)</f>
        <v>94.2</v>
      </c>
      <c r="DE6" s="21" t="s">
        <v>324</v>
      </c>
      <c r="DF6" s="22" t="s">
        <v>325</v>
      </c>
      <c r="DG6" s="23" t="s">
        <v>58</v>
      </c>
      <c r="DH6" s="24">
        <v>1</v>
      </c>
      <c r="DI6" s="25">
        <f>DJ6-94.2</f>
        <v>0</v>
      </c>
      <c r="DJ6" s="26">
        <f>ROUND(DJ5*1.06,1)</f>
        <v>94.2</v>
      </c>
      <c r="DL6" s="21" t="s">
        <v>324</v>
      </c>
      <c r="DM6" s="22" t="s">
        <v>325</v>
      </c>
      <c r="DN6" s="23" t="s">
        <v>58</v>
      </c>
      <c r="DO6" s="24">
        <v>1</v>
      </c>
      <c r="DP6" s="25">
        <f>DQ6-94.2</f>
        <v>0</v>
      </c>
      <c r="DQ6" s="26">
        <f>ROUND(DQ5*1.06,1)</f>
        <v>94.2</v>
      </c>
    </row>
    <row r="7" spans="1:126" ht="19.5" customHeight="1">
      <c r="A7" s="1"/>
      <c r="B7" s="1"/>
      <c r="C7" s="7"/>
      <c r="D7" s="1"/>
      <c r="E7" s="1"/>
      <c r="F7" s="1"/>
      <c r="G7" s="1"/>
      <c r="H7" s="1"/>
      <c r="I7" s="1"/>
      <c r="J7" s="1"/>
      <c r="K7" s="1"/>
      <c r="L7" s="1"/>
      <c r="M7" s="1"/>
      <c r="N7" s="1"/>
      <c r="O7" s="1"/>
      <c r="P7" s="1"/>
      <c r="V7" s="1"/>
      <c r="W7" s="20">
        <v>1.3</v>
      </c>
      <c r="X7" s="368">
        <v>30.1</v>
      </c>
      <c r="Y7" s="368">
        <v>31.9</v>
      </c>
      <c r="Z7" s="368">
        <v>39.299999999999997</v>
      </c>
      <c r="AA7" s="369">
        <v>24.2</v>
      </c>
      <c r="AB7" s="1"/>
      <c r="AC7" s="1"/>
      <c r="AD7" s="1"/>
      <c r="AE7" s="1"/>
      <c r="AF7" s="1"/>
      <c r="AG7" s="1"/>
      <c r="AH7" s="1"/>
      <c r="AI7" s="1"/>
      <c r="AJ7" s="1"/>
      <c r="AK7" s="1"/>
      <c r="AL7" s="1"/>
      <c r="AM7" s="177">
        <v>1.5</v>
      </c>
      <c r="AN7" s="177">
        <v>0.9</v>
      </c>
      <c r="AO7" s="177"/>
      <c r="AP7" s="179"/>
      <c r="AQ7" s="178" t="s">
        <v>17</v>
      </c>
      <c r="BH7" s="27" t="s">
        <v>326</v>
      </c>
      <c r="BI7" s="28">
        <v>0.7</v>
      </c>
      <c r="BJ7" s="23" t="s">
        <v>16</v>
      </c>
      <c r="BK7" s="24">
        <v>1</v>
      </c>
      <c r="BL7" s="29">
        <f>BM7-115.5</f>
        <v>0</v>
      </c>
      <c r="BM7" s="30">
        <v>115.5</v>
      </c>
      <c r="BO7" s="27" t="s">
        <v>326</v>
      </c>
      <c r="BP7" s="28">
        <v>0.7</v>
      </c>
      <c r="BQ7" s="23" t="s">
        <v>16</v>
      </c>
      <c r="BR7" s="24">
        <v>1</v>
      </c>
      <c r="BS7" s="29">
        <f>BT7-115.5</f>
        <v>0</v>
      </c>
      <c r="BT7" s="30">
        <v>115.5</v>
      </c>
      <c r="BV7" s="27" t="s">
        <v>326</v>
      </c>
      <c r="BW7" s="28">
        <v>0.7</v>
      </c>
      <c r="BX7" s="23" t="s">
        <v>16</v>
      </c>
      <c r="BY7" s="24">
        <v>1</v>
      </c>
      <c r="BZ7" s="29">
        <f>CA7-115.5</f>
        <v>0</v>
      </c>
      <c r="CA7" s="30">
        <v>115.5</v>
      </c>
      <c r="CC7" s="27" t="s">
        <v>326</v>
      </c>
      <c r="CD7" s="28">
        <v>0.7</v>
      </c>
      <c r="CE7" s="23" t="s">
        <v>16</v>
      </c>
      <c r="CF7" s="24">
        <v>1</v>
      </c>
      <c r="CG7" s="29">
        <f>CH7-115.5</f>
        <v>0</v>
      </c>
      <c r="CH7" s="30">
        <v>115.5</v>
      </c>
      <c r="CJ7" s="27" t="s">
        <v>326</v>
      </c>
      <c r="CK7" s="28">
        <v>0.7</v>
      </c>
      <c r="CL7" s="23" t="s">
        <v>16</v>
      </c>
      <c r="CM7" s="24">
        <v>1</v>
      </c>
      <c r="CN7" s="29">
        <f>CO7-115.5</f>
        <v>0</v>
      </c>
      <c r="CO7" s="30">
        <v>115.5</v>
      </c>
      <c r="CQ7" s="27" t="s">
        <v>326</v>
      </c>
      <c r="CR7" s="28">
        <v>0.7</v>
      </c>
      <c r="CS7" s="23" t="s">
        <v>16</v>
      </c>
      <c r="CT7" s="24">
        <v>1</v>
      </c>
      <c r="CU7" s="29">
        <f>CV7-115.5</f>
        <v>0</v>
      </c>
      <c r="CV7" s="30">
        <v>115.5</v>
      </c>
      <c r="CX7" s="27" t="s">
        <v>326</v>
      </c>
      <c r="CY7" s="28">
        <v>0.7</v>
      </c>
      <c r="CZ7" s="23" t="s">
        <v>16</v>
      </c>
      <c r="DA7" s="24">
        <v>1</v>
      </c>
      <c r="DB7" s="29">
        <f>DC7-115.5</f>
        <v>0</v>
      </c>
      <c r="DC7" s="30">
        <v>115.5</v>
      </c>
      <c r="DE7" s="27" t="s">
        <v>326</v>
      </c>
      <c r="DF7" s="28">
        <v>0.7</v>
      </c>
      <c r="DG7" s="23" t="s">
        <v>16</v>
      </c>
      <c r="DH7" s="24">
        <v>1</v>
      </c>
      <c r="DI7" s="29">
        <f>DJ7-115.5</f>
        <v>0</v>
      </c>
      <c r="DJ7" s="30">
        <v>115.5</v>
      </c>
      <c r="DL7" s="27" t="s">
        <v>326</v>
      </c>
      <c r="DM7" s="28">
        <v>0.7</v>
      </c>
      <c r="DN7" s="23" t="s">
        <v>16</v>
      </c>
      <c r="DO7" s="24">
        <v>1</v>
      </c>
      <c r="DP7" s="29">
        <f>DQ7-115.5</f>
        <v>0</v>
      </c>
      <c r="DQ7" s="30">
        <v>115.5</v>
      </c>
    </row>
    <row r="8" spans="1:126" ht="19.5" customHeight="1" thickBot="1">
      <c r="A8" s="1"/>
      <c r="B8" s="1"/>
      <c r="C8" s="153"/>
      <c r="D8" s="1"/>
      <c r="E8" s="1"/>
      <c r="F8" s="1"/>
      <c r="G8" s="1"/>
      <c r="H8" s="1"/>
      <c r="I8" s="1"/>
      <c r="J8" s="1"/>
      <c r="K8" s="1"/>
      <c r="L8" s="1"/>
      <c r="M8" s="1"/>
      <c r="N8" s="1"/>
      <c r="O8" s="1"/>
      <c r="P8" s="1"/>
      <c r="V8" s="1"/>
      <c r="W8" s="20">
        <v>1.5</v>
      </c>
      <c r="X8" s="368">
        <v>50.1</v>
      </c>
      <c r="Y8" s="368">
        <v>53.1</v>
      </c>
      <c r="Z8" s="368">
        <v>65.599999999999994</v>
      </c>
      <c r="AA8" s="369">
        <v>40.299999999999997</v>
      </c>
      <c r="AB8" s="1"/>
      <c r="AD8" s="1"/>
      <c r="AE8" s="1"/>
      <c r="AF8" s="1"/>
      <c r="AG8" s="1"/>
      <c r="AH8" s="1"/>
      <c r="AI8" s="1"/>
      <c r="AJ8" s="1"/>
      <c r="AK8" s="1"/>
      <c r="AL8" s="1"/>
      <c r="AM8" s="177">
        <v>1.7</v>
      </c>
      <c r="AN8" s="177">
        <v>1</v>
      </c>
      <c r="AO8" s="177"/>
      <c r="AP8" s="179"/>
      <c r="AQ8" s="178" t="s">
        <v>18</v>
      </c>
      <c r="BH8" s="31" t="s">
        <v>327</v>
      </c>
      <c r="BI8" s="32" t="s">
        <v>328</v>
      </c>
      <c r="BJ8" s="33" t="s">
        <v>60</v>
      </c>
      <c r="BK8" s="34">
        <v>1</v>
      </c>
      <c r="BL8" s="35">
        <f>(BM8-58.2)-BN8</f>
        <v>0</v>
      </c>
      <c r="BM8" s="36">
        <f>58.2</f>
        <v>58.2</v>
      </c>
      <c r="BN8" s="4">
        <v>0</v>
      </c>
      <c r="BO8" s="31" t="s">
        <v>327</v>
      </c>
      <c r="BP8" s="32" t="s">
        <v>328</v>
      </c>
      <c r="BQ8" s="33" t="s">
        <v>60</v>
      </c>
      <c r="BR8" s="34">
        <v>1</v>
      </c>
      <c r="BS8" s="35">
        <f>(BT8-58.2)-BU8</f>
        <v>0</v>
      </c>
      <c r="BT8" s="36">
        <f>58.2</f>
        <v>58.2</v>
      </c>
      <c r="BU8" s="4">
        <v>0</v>
      </c>
      <c r="BV8" s="31" t="s">
        <v>327</v>
      </c>
      <c r="BW8" s="32" t="s">
        <v>328</v>
      </c>
      <c r="BX8" s="33" t="s">
        <v>60</v>
      </c>
      <c r="BY8" s="34">
        <v>1</v>
      </c>
      <c r="BZ8" s="35">
        <f>(CA8-58.2)-CB8</f>
        <v>0</v>
      </c>
      <c r="CA8" s="36">
        <f>58.2</f>
        <v>58.2</v>
      </c>
      <c r="CB8" s="4">
        <v>0</v>
      </c>
      <c r="CC8" s="31" t="s">
        <v>327</v>
      </c>
      <c r="CD8" s="32" t="s">
        <v>328</v>
      </c>
      <c r="CE8" s="33" t="s">
        <v>60</v>
      </c>
      <c r="CF8" s="34">
        <v>1</v>
      </c>
      <c r="CG8" s="35">
        <f>(CH8-58.2)-CI8</f>
        <v>0</v>
      </c>
      <c r="CH8" s="36">
        <f>58.2</f>
        <v>58.2</v>
      </c>
      <c r="CI8" s="4">
        <v>0</v>
      </c>
      <c r="CJ8" s="31" t="s">
        <v>327</v>
      </c>
      <c r="CK8" s="32" t="s">
        <v>328</v>
      </c>
      <c r="CL8" s="33" t="s">
        <v>60</v>
      </c>
      <c r="CM8" s="34">
        <v>1</v>
      </c>
      <c r="CN8" s="35">
        <f>(CO8-58.2)-CP8</f>
        <v>0</v>
      </c>
      <c r="CO8" s="36">
        <f>58.2</f>
        <v>58.2</v>
      </c>
      <c r="CP8" s="4">
        <v>0</v>
      </c>
      <c r="CQ8" s="31" t="s">
        <v>327</v>
      </c>
      <c r="CR8" s="32" t="s">
        <v>328</v>
      </c>
      <c r="CS8" s="33" t="s">
        <v>60</v>
      </c>
      <c r="CT8" s="34">
        <v>1</v>
      </c>
      <c r="CU8" s="35">
        <f>(CV8-58.2)-CW8</f>
        <v>0</v>
      </c>
      <c r="CV8" s="36">
        <f>58.2</f>
        <v>58.2</v>
      </c>
      <c r="CW8" s="4">
        <v>0</v>
      </c>
      <c r="CX8" s="31" t="s">
        <v>327</v>
      </c>
      <c r="CY8" s="32" t="s">
        <v>328</v>
      </c>
      <c r="CZ8" s="33" t="s">
        <v>60</v>
      </c>
      <c r="DA8" s="34">
        <v>1</v>
      </c>
      <c r="DB8" s="35">
        <f>(DC8-58.2)-DD8</f>
        <v>0</v>
      </c>
      <c r="DC8" s="36">
        <f>58.2</f>
        <v>58.2</v>
      </c>
      <c r="DD8" s="4">
        <v>0</v>
      </c>
      <c r="DE8" s="31" t="s">
        <v>327</v>
      </c>
      <c r="DF8" s="32" t="s">
        <v>328</v>
      </c>
      <c r="DG8" s="33" t="s">
        <v>60</v>
      </c>
      <c r="DH8" s="34">
        <v>1</v>
      </c>
      <c r="DI8" s="35">
        <f>(DJ8-58.2)-DK8</f>
        <v>0</v>
      </c>
      <c r="DJ8" s="36">
        <f>58.2</f>
        <v>58.2</v>
      </c>
      <c r="DK8" s="4">
        <v>0</v>
      </c>
      <c r="DL8" s="31" t="s">
        <v>327</v>
      </c>
      <c r="DM8" s="32" t="s">
        <v>328</v>
      </c>
      <c r="DN8" s="33" t="s">
        <v>60</v>
      </c>
      <c r="DO8" s="34">
        <v>1</v>
      </c>
      <c r="DP8" s="35">
        <f>(DQ8-58.2)-DR8</f>
        <v>0</v>
      </c>
      <c r="DQ8" s="36">
        <f>58.2</f>
        <v>58.2</v>
      </c>
      <c r="DR8" s="4">
        <v>0</v>
      </c>
    </row>
    <row r="9" spans="1:126" ht="19.5" customHeight="1" thickBot="1">
      <c r="A9" s="1"/>
      <c r="B9" s="1"/>
      <c r="C9" s="7"/>
      <c r="D9" s="1"/>
      <c r="E9" s="1"/>
      <c r="F9" s="1"/>
      <c r="G9" s="1"/>
      <c r="H9" s="1"/>
      <c r="I9" s="1"/>
      <c r="J9" s="1"/>
      <c r="K9" s="1"/>
      <c r="L9" s="1"/>
      <c r="M9" s="1"/>
      <c r="N9" s="1"/>
      <c r="O9" s="1"/>
      <c r="P9" s="1"/>
      <c r="V9" s="1"/>
      <c r="W9" s="37">
        <v>1.7</v>
      </c>
      <c r="X9" s="370">
        <v>70.099999999999994</v>
      </c>
      <c r="Y9" s="370">
        <v>74.3</v>
      </c>
      <c r="Z9" s="370">
        <v>91.8</v>
      </c>
      <c r="AA9" s="371">
        <v>56.4</v>
      </c>
      <c r="AB9" s="1"/>
      <c r="AC9" s="1"/>
      <c r="AD9" s="1"/>
      <c r="AE9" s="1"/>
      <c r="AF9" s="1"/>
      <c r="AG9" s="1"/>
      <c r="AH9" s="1"/>
      <c r="AI9" s="1"/>
      <c r="AJ9" s="1"/>
      <c r="AK9" s="1"/>
      <c r="AL9" s="1"/>
      <c r="AM9" s="11"/>
      <c r="AN9" s="11"/>
      <c r="AO9" s="11"/>
      <c r="AP9" s="2"/>
      <c r="BH9" s="38"/>
      <c r="BI9" s="39"/>
      <c r="BJ9" s="40"/>
      <c r="BK9" s="41"/>
      <c r="BL9" s="3"/>
      <c r="BO9" s="38"/>
      <c r="BP9" s="39"/>
      <c r="BQ9" s="40"/>
      <c r="BR9" s="42"/>
      <c r="BS9" s="3"/>
      <c r="BV9" s="38"/>
      <c r="BW9" s="39"/>
      <c r="BX9" s="40"/>
      <c r="BY9" s="41"/>
      <c r="BZ9" s="3"/>
      <c r="CC9" s="38"/>
      <c r="CD9" s="39"/>
      <c r="CE9" s="40"/>
      <c r="CF9" s="41"/>
      <c r="CG9" s="3"/>
      <c r="CJ9" s="38"/>
      <c r="CK9" s="39"/>
      <c r="CL9" s="40"/>
      <c r="CM9" s="41"/>
      <c r="CN9" s="3"/>
      <c r="CQ9" s="38"/>
      <c r="CR9" s="39"/>
      <c r="CS9" s="40"/>
      <c r="CT9" s="41"/>
      <c r="CU9" s="3"/>
      <c r="CX9" s="38"/>
      <c r="CY9" s="39"/>
      <c r="CZ9" s="40"/>
      <c r="DA9" s="41"/>
      <c r="DB9" s="3"/>
      <c r="DE9" s="38"/>
      <c r="DF9" s="39"/>
      <c r="DG9" s="40"/>
      <c r="DH9" s="41"/>
      <c r="DI9" s="3"/>
      <c r="DL9" s="38"/>
      <c r="DM9" s="39"/>
      <c r="DN9" s="40"/>
      <c r="DO9" s="41"/>
    </row>
    <row r="10" spans="1:126" ht="19.5" customHeight="1" thickBot="1">
      <c r="A10" s="1"/>
      <c r="B10" s="1"/>
      <c r="C10" s="18"/>
      <c r="D10" s="19" t="s">
        <v>77</v>
      </c>
      <c r="E10" s="1"/>
      <c r="F10" s="1"/>
      <c r="G10" s="1"/>
      <c r="H10" s="1"/>
      <c r="I10" s="1"/>
      <c r="J10" s="1"/>
      <c r="K10" s="1"/>
      <c r="N10" s="1"/>
      <c r="O10" s="152"/>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2"/>
      <c r="AQ10" s="3"/>
      <c r="BC10" s="156" t="s">
        <v>103</v>
      </c>
      <c r="BL10" s="3"/>
      <c r="BR10" s="42"/>
      <c r="BS10" s="3"/>
      <c r="BZ10" s="3"/>
      <c r="CG10" s="3"/>
      <c r="CN10" s="3"/>
      <c r="CU10" s="3"/>
      <c r="DB10" s="3"/>
      <c r="DI10" s="3"/>
    </row>
    <row r="11" spans="1:126" ht="55.9" customHeight="1" thickBot="1">
      <c r="A11" s="326" t="s">
        <v>22</v>
      </c>
      <c r="B11" s="327" t="s">
        <v>84</v>
      </c>
      <c r="C11" s="328" t="s">
        <v>10</v>
      </c>
      <c r="D11" s="45" t="s">
        <v>0</v>
      </c>
      <c r="E11" s="45" t="s">
        <v>12</v>
      </c>
      <c r="F11" s="45" t="s">
        <v>13</v>
      </c>
      <c r="G11" s="45" t="s">
        <v>11</v>
      </c>
      <c r="H11" s="329" t="s">
        <v>98</v>
      </c>
      <c r="I11" s="330" t="s">
        <v>166</v>
      </c>
      <c r="J11" s="330" t="s">
        <v>188</v>
      </c>
      <c r="K11" s="330" t="s">
        <v>9</v>
      </c>
      <c r="L11" s="330" t="s">
        <v>33</v>
      </c>
      <c r="M11" s="330" t="s">
        <v>1</v>
      </c>
      <c r="N11" s="330" t="s">
        <v>86</v>
      </c>
      <c r="O11" s="45" t="s">
        <v>11</v>
      </c>
      <c r="P11" s="329" t="s">
        <v>222</v>
      </c>
      <c r="Q11" s="45" t="s">
        <v>2</v>
      </c>
      <c r="R11" s="45" t="s">
        <v>54</v>
      </c>
      <c r="S11" s="330" t="s">
        <v>67</v>
      </c>
      <c r="T11" s="330" t="s">
        <v>79</v>
      </c>
      <c r="U11" s="330" t="s">
        <v>217</v>
      </c>
      <c r="V11" s="331" t="s">
        <v>220</v>
      </c>
      <c r="W11" s="327" t="s">
        <v>55</v>
      </c>
      <c r="X11" s="332" t="s">
        <v>75</v>
      </c>
      <c r="Y11" s="330" t="s">
        <v>19</v>
      </c>
      <c r="Z11" s="330" t="s">
        <v>71</v>
      </c>
      <c r="AA11" s="330" t="s">
        <v>20</v>
      </c>
      <c r="AB11" s="330" t="s">
        <v>74</v>
      </c>
      <c r="AC11" s="331" t="s">
        <v>21</v>
      </c>
      <c r="AD11" s="327" t="s">
        <v>70</v>
      </c>
      <c r="AE11" s="333" t="s">
        <v>72</v>
      </c>
      <c r="AF11" s="333" t="s">
        <v>73</v>
      </c>
      <c r="AG11" s="334" t="s">
        <v>99</v>
      </c>
      <c r="AH11" s="334" t="s">
        <v>100</v>
      </c>
      <c r="AI11" s="334" t="s">
        <v>101</v>
      </c>
      <c r="AJ11" s="334" t="s">
        <v>102</v>
      </c>
      <c r="AK11" s="335" t="s">
        <v>62</v>
      </c>
      <c r="AL11" s="336" t="s">
        <v>66</v>
      </c>
      <c r="AM11" s="335" t="s">
        <v>63</v>
      </c>
      <c r="AN11" s="337" t="s">
        <v>87</v>
      </c>
      <c r="AO11" s="338" t="s">
        <v>85</v>
      </c>
      <c r="AP11" s="45" t="s">
        <v>34</v>
      </c>
      <c r="AQ11" s="45" t="s">
        <v>64</v>
      </c>
      <c r="AR11" s="45" t="s">
        <v>65</v>
      </c>
      <c r="AS11" s="339" t="s">
        <v>194</v>
      </c>
      <c r="AT11" s="340" t="s">
        <v>195</v>
      </c>
      <c r="AU11" s="340" t="s">
        <v>196</v>
      </c>
      <c r="AV11" s="340" t="s">
        <v>197</v>
      </c>
      <c r="AW11" s="340" t="s">
        <v>198</v>
      </c>
      <c r="AX11" s="340" t="s">
        <v>199</v>
      </c>
      <c r="AY11" s="340" t="s">
        <v>200</v>
      </c>
      <c r="AZ11" s="340" t="s">
        <v>201</v>
      </c>
      <c r="BA11" s="340" t="s">
        <v>202</v>
      </c>
      <c r="BB11" s="340" t="s">
        <v>203</v>
      </c>
      <c r="BC11" s="329" t="s">
        <v>105</v>
      </c>
      <c r="BD11" s="340" t="s">
        <v>104</v>
      </c>
      <c r="BE11" s="340" t="s">
        <v>106</v>
      </c>
      <c r="BF11" s="341" t="s">
        <v>107</v>
      </c>
      <c r="BG11" s="342" t="s">
        <v>424</v>
      </c>
      <c r="BH11" s="343" t="s">
        <v>226</v>
      </c>
      <c r="BI11" s="344" t="s">
        <v>228</v>
      </c>
      <c r="BJ11" s="344" t="s">
        <v>230</v>
      </c>
      <c r="BK11" s="330" t="s">
        <v>232</v>
      </c>
      <c r="BL11" s="330" t="s">
        <v>234</v>
      </c>
      <c r="BM11" s="338" t="s">
        <v>236</v>
      </c>
      <c r="BN11" s="331" t="s">
        <v>238</v>
      </c>
      <c r="BO11" s="327" t="s">
        <v>329</v>
      </c>
      <c r="BP11" s="344" t="s">
        <v>330</v>
      </c>
      <c r="BQ11" s="344" t="s">
        <v>331</v>
      </c>
      <c r="BR11" s="330" t="s">
        <v>332</v>
      </c>
      <c r="BS11" s="330" t="s">
        <v>333</v>
      </c>
      <c r="BT11" s="338" t="s">
        <v>334</v>
      </c>
      <c r="BU11" s="331" t="s">
        <v>335</v>
      </c>
      <c r="BV11" s="343" t="s">
        <v>336</v>
      </c>
      <c r="BW11" s="344" t="s">
        <v>337</v>
      </c>
      <c r="BX11" s="344" t="s">
        <v>338</v>
      </c>
      <c r="BY11" s="330" t="s">
        <v>339</v>
      </c>
      <c r="BZ11" s="330" t="s">
        <v>340</v>
      </c>
      <c r="CA11" s="338" t="s">
        <v>341</v>
      </c>
      <c r="CB11" s="331" t="s">
        <v>342</v>
      </c>
      <c r="CC11" s="327" t="s">
        <v>260</v>
      </c>
      <c r="CD11" s="344" t="s">
        <v>262</v>
      </c>
      <c r="CE11" s="344" t="s">
        <v>264</v>
      </c>
      <c r="CF11" s="330" t="s">
        <v>266</v>
      </c>
      <c r="CG11" s="330" t="s">
        <v>268</v>
      </c>
      <c r="CH11" s="338" t="s">
        <v>270</v>
      </c>
      <c r="CI11" s="331" t="s">
        <v>272</v>
      </c>
      <c r="CJ11" s="343" t="s">
        <v>343</v>
      </c>
      <c r="CK11" s="344" t="s">
        <v>344</v>
      </c>
      <c r="CL11" s="344" t="s">
        <v>345</v>
      </c>
      <c r="CM11" s="330" t="s">
        <v>346</v>
      </c>
      <c r="CN11" s="330" t="s">
        <v>347</v>
      </c>
      <c r="CO11" s="338" t="s">
        <v>348</v>
      </c>
      <c r="CP11" s="331" t="s">
        <v>349</v>
      </c>
      <c r="CQ11" s="327" t="s">
        <v>350</v>
      </c>
      <c r="CR11" s="344" t="s">
        <v>351</v>
      </c>
      <c r="CS11" s="344" t="s">
        <v>352</v>
      </c>
      <c r="CT11" s="330" t="s">
        <v>353</v>
      </c>
      <c r="CU11" s="330" t="s">
        <v>354</v>
      </c>
      <c r="CV11" s="338" t="s">
        <v>355</v>
      </c>
      <c r="CW11" s="331" t="s">
        <v>356</v>
      </c>
      <c r="CX11" s="343" t="s">
        <v>357</v>
      </c>
      <c r="CY11" s="344" t="s">
        <v>358</v>
      </c>
      <c r="CZ11" s="344" t="s">
        <v>359</v>
      </c>
      <c r="DA11" s="330" t="s">
        <v>360</v>
      </c>
      <c r="DB11" s="330" t="s">
        <v>361</v>
      </c>
      <c r="DC11" s="338" t="s">
        <v>362</v>
      </c>
      <c r="DD11" s="331" t="s">
        <v>363</v>
      </c>
      <c r="DE11" s="327" t="s">
        <v>364</v>
      </c>
      <c r="DF11" s="344" t="s">
        <v>365</v>
      </c>
      <c r="DG11" s="344" t="s">
        <v>366</v>
      </c>
      <c r="DH11" s="330" t="s">
        <v>367</v>
      </c>
      <c r="DI11" s="330" t="s">
        <v>368</v>
      </c>
      <c r="DJ11" s="338" t="s">
        <v>369</v>
      </c>
      <c r="DK11" s="331" t="s">
        <v>370</v>
      </c>
      <c r="DL11" s="343" t="s">
        <v>371</v>
      </c>
      <c r="DM11" s="344" t="s">
        <v>372</v>
      </c>
      <c r="DN11" s="344" t="s">
        <v>373</v>
      </c>
      <c r="DO11" s="330" t="s">
        <v>374</v>
      </c>
      <c r="DP11" s="330" t="s">
        <v>375</v>
      </c>
      <c r="DQ11" s="338" t="s">
        <v>376</v>
      </c>
      <c r="DR11" s="331" t="s">
        <v>377</v>
      </c>
      <c r="DS11" s="345" t="s">
        <v>378</v>
      </c>
      <c r="DT11" s="331" t="s">
        <v>379</v>
      </c>
      <c r="DU11" s="346" t="s">
        <v>380</v>
      </c>
      <c r="DV11" s="325"/>
    </row>
    <row r="12" spans="1:126" ht="26.25" customHeight="1">
      <c r="A12" s="347" t="s">
        <v>68</v>
      </c>
      <c r="B12" s="225"/>
      <c r="C12" s="226"/>
      <c r="D12" s="227"/>
      <c r="E12" s="227"/>
      <c r="F12" s="227"/>
      <c r="G12" s="227"/>
      <c r="H12" s="227"/>
      <c r="I12" s="228"/>
      <c r="J12" s="228"/>
      <c r="K12" s="227"/>
      <c r="L12" s="227"/>
      <c r="M12" s="227"/>
      <c r="N12" s="227"/>
      <c r="O12" s="229"/>
      <c r="P12" s="229"/>
      <c r="Q12" s="230"/>
      <c r="R12" s="231"/>
      <c r="S12" s="268"/>
      <c r="T12" s="138" t="e">
        <f>IF(Q12=115%,HLOOKUP(R12,$X$5:$AA$9,2,FALSE),IF(Q12=130%,HLOOKUP(R12,$X$5:$AA$9,3,FALSE),IF(Q12=150%,HLOOKUP(R12,$X$5:$AA$9,4,FALSE),HLOOKUP(R12,$X$5:$AA$9,5,FALSE))))</f>
        <v>#N/A</v>
      </c>
      <c r="U12" s="255" t="e">
        <f>ROUNDDOWN(S12*T12/2,-2)</f>
        <v>#N/A</v>
      </c>
      <c r="V12" s="269"/>
      <c r="W12" s="270" t="e">
        <f>U12-V12</f>
        <v>#N/A</v>
      </c>
      <c r="X12" s="291"/>
      <c r="Y12" s="265" t="e">
        <f t="shared" ref="Y12:Y31" si="0">IF(X12="×",W12,ROUNDUP(W12/2,-3))</f>
        <v>#N/A</v>
      </c>
      <c r="Z12" s="139"/>
      <c r="AA12" s="255" t="e">
        <f t="shared" ref="AA12:AA31" si="1">W12-Y12</f>
        <v>#N/A</v>
      </c>
      <c r="AB12" s="181" t="e">
        <f t="shared" ref="AB12:AB13" si="2">IF(AA12=0,"―","　月　日")</f>
        <v>#N/A</v>
      </c>
      <c r="AC12" s="196" t="e">
        <f t="shared" ref="AC12:AC31" si="3">V12+Y12+AA12</f>
        <v>#N/A</v>
      </c>
      <c r="AD12" s="195" t="e">
        <f t="shared" ref="AD12:AD31" si="4">U12</f>
        <v>#N/A</v>
      </c>
      <c r="AE12" s="277"/>
      <c r="AF12" s="256">
        <f t="shared" ref="AF12:AF31" si="5">AE12</f>
        <v>0</v>
      </c>
      <c r="AG12" s="277"/>
      <c r="AH12" s="277"/>
      <c r="AI12" s="277"/>
      <c r="AJ12" s="277"/>
      <c r="AK12" s="317"/>
      <c r="AL12" s="257" t="e" cm="1">
        <f t="array" ref="AL12">ROUND(_xlfn.IFS($R12="Ａ重油",AK12*1,$R12="灯油",AK12*0.939,$R12="ＬＰガス",AK12*1.299,$R12="ＬＮＧ",AK12*1.56),0)</f>
        <v>#N/A</v>
      </c>
      <c r="AM12" s="317"/>
      <c r="AN12" s="257" t="e" cm="1">
        <f t="array" ref="AN12">ROUND(_xlfn.IFS($R12="Ａ重油",AM12*1,$R12="灯油",AM12*0.939,$R12="ＬＰガス",AM12*1.299,$R12="ＬＮＧ",AM12*1.56),0)</f>
        <v>#N/A</v>
      </c>
      <c r="AO12" s="321"/>
      <c r="AP12" s="322"/>
      <c r="AQ12" s="246"/>
      <c r="AR12" s="246"/>
      <c r="AS12" s="356"/>
      <c r="AT12" s="357"/>
      <c r="AU12" s="357"/>
      <c r="AV12" s="357"/>
      <c r="AW12" s="357"/>
      <c r="AX12" s="357"/>
      <c r="AY12" s="357"/>
      <c r="AZ12" s="357"/>
      <c r="BA12" s="357"/>
      <c r="BB12" s="357"/>
      <c r="BC12" s="357"/>
      <c r="BD12" s="357"/>
      <c r="BE12" s="357"/>
      <c r="BF12" s="357"/>
      <c r="BG12" s="358"/>
      <c r="BH12" s="187" t="e">
        <f t="shared" ref="BH12:BH31" si="6">VLOOKUP($R12,$BJ$5:$BL$8,3,0)</f>
        <v>#N/A</v>
      </c>
      <c r="BI12" s="188"/>
      <c r="BJ12" s="189" t="e">
        <f t="shared" ref="BJ12:BJ31" si="7">VLOOKUP($R12,BJ$5:BK$8,2,0)*BI12</f>
        <v>#N/A</v>
      </c>
      <c r="BK12" s="190" t="e">
        <f t="shared" ref="BK12:BK31" si="8">SUM(BL12:BM12)</f>
        <v>#N/A</v>
      </c>
      <c r="BL12" s="190" t="e">
        <f t="shared" ref="BL12:BL31" si="9">IF(ROUNDDOWN(BH12*BJ12*1/2,0)&lt;$AC12,ROUNDDOWN(BH12*BJ12*1/2,0),$AC12)</f>
        <v>#N/A</v>
      </c>
      <c r="BM12" s="191" t="e">
        <f t="shared" ref="BM12:BM31" si="10">BL12</f>
        <v>#N/A</v>
      </c>
      <c r="BN12" s="192" t="e">
        <f t="shared" ref="BN12:BN31" si="11">$AC12-BL12</f>
        <v>#N/A</v>
      </c>
      <c r="BO12" s="193" t="e">
        <f t="shared" ref="BO12:BO31" si="12">VLOOKUP($R12,$BQ$5:$BS$8,3,0)</f>
        <v>#N/A</v>
      </c>
      <c r="BP12" s="188"/>
      <c r="BQ12" s="189" t="e">
        <f t="shared" ref="BQ12:BQ31" si="13">VLOOKUP($R12,BQ$5:BR$8,2,0)*BP12</f>
        <v>#N/A</v>
      </c>
      <c r="BR12" s="190" t="e">
        <f t="shared" ref="BR12:BR31" si="14">SUM(BS12:BT12)</f>
        <v>#N/A</v>
      </c>
      <c r="BS12" s="190" t="e">
        <f t="shared" ref="BS12:BS31" si="15">IF(ROUNDDOWN(BO12*BQ12*1/2,0)&lt;BN12,ROUNDDOWN(BO12*BQ12*1/2,0),BN12)</f>
        <v>#N/A</v>
      </c>
      <c r="BT12" s="191" t="e">
        <f t="shared" ref="BT12:BT31" si="16">BS12</f>
        <v>#N/A</v>
      </c>
      <c r="BU12" s="192" t="e">
        <f t="shared" ref="BU12:BU31" si="17">BN12-BS12</f>
        <v>#N/A</v>
      </c>
      <c r="BV12" s="193" t="e">
        <f t="shared" ref="BV12:BV31" si="18">VLOOKUP($R12,BX$5:BZ$8,3,0)</f>
        <v>#N/A</v>
      </c>
      <c r="BW12" s="188"/>
      <c r="BX12" s="189" t="e">
        <f t="shared" ref="BX12:BX31" si="19">VLOOKUP($R12,BX$5:BY$8,2,0)*BW12</f>
        <v>#N/A</v>
      </c>
      <c r="BY12" s="190" t="e">
        <f t="shared" ref="BY12:BY31" si="20">SUM(BZ12:CA12)</f>
        <v>#N/A</v>
      </c>
      <c r="BZ12" s="190" t="e">
        <f t="shared" ref="BZ12:BZ31" si="21">IF(ROUNDDOWN(BV12*BX12*1/2,0)&lt;BU12,ROUNDDOWN(BV12*BX12*1/2,0),BU12)</f>
        <v>#N/A</v>
      </c>
      <c r="CA12" s="191" t="e">
        <f t="shared" ref="CA12:CA31" si="22">BZ12</f>
        <v>#N/A</v>
      </c>
      <c r="CB12" s="192" t="e">
        <f t="shared" ref="CB12:CB31" si="23">BU12-BZ12</f>
        <v>#N/A</v>
      </c>
      <c r="CC12" s="193" t="e">
        <f t="shared" ref="CC12:CC31" si="24">VLOOKUP($R12,CE$5:CG$8,3,0)</f>
        <v>#N/A</v>
      </c>
      <c r="CD12" s="188"/>
      <c r="CE12" s="189" t="e">
        <f t="shared" ref="CE12:CE31" si="25">VLOOKUP($R12,CE$5:CF$8,2,0)*CD12</f>
        <v>#N/A</v>
      </c>
      <c r="CF12" s="190" t="e">
        <f t="shared" ref="CF12:CF31" si="26">SUM(CG12:CH12)</f>
        <v>#N/A</v>
      </c>
      <c r="CG12" s="190" t="e">
        <f t="shared" ref="CG12:CG31" si="27">IF(ROUNDDOWN(CC12*CE12*1/2,0)&lt;CB12,ROUNDDOWN(CC12*CE12*1/2,0),CB12)</f>
        <v>#N/A</v>
      </c>
      <c r="CH12" s="191" t="e">
        <f t="shared" ref="CH12:CH31" si="28">CG12</f>
        <v>#N/A</v>
      </c>
      <c r="CI12" s="192" t="e">
        <f t="shared" ref="CI12:CI31" si="29">CB12-CG12</f>
        <v>#N/A</v>
      </c>
      <c r="CJ12" s="193" t="e">
        <f t="shared" ref="CJ12:CJ31" si="30">VLOOKUP($R12,CL$5:CN$8,3,0)</f>
        <v>#N/A</v>
      </c>
      <c r="CK12" s="188"/>
      <c r="CL12" s="189" t="e">
        <f t="shared" ref="CL12:CL31" si="31">VLOOKUP($R12,CL$5:CM$8,2,0)*CK12</f>
        <v>#N/A</v>
      </c>
      <c r="CM12" s="190" t="e">
        <f t="shared" ref="CM12:CM31" si="32">SUM(CN12:CO12)</f>
        <v>#N/A</v>
      </c>
      <c r="CN12" s="190" t="e">
        <f t="shared" ref="CN12:CN31" si="33">IF(ROUNDDOWN(CJ12*CL12*1/2,0)&lt;CI12,ROUNDDOWN(CJ12*CL12*1/2,0),CI12)</f>
        <v>#N/A</v>
      </c>
      <c r="CO12" s="191" t="e">
        <f t="shared" ref="CO12:CO31" si="34">CN12</f>
        <v>#N/A</v>
      </c>
      <c r="CP12" s="192" t="e">
        <f t="shared" ref="CP12:CP31" si="35">CI12-CN12</f>
        <v>#N/A</v>
      </c>
      <c r="CQ12" s="193" t="e">
        <f t="shared" ref="CQ12:CQ31" si="36">VLOOKUP($R12,CS$5:CU$8,3,0)</f>
        <v>#N/A</v>
      </c>
      <c r="CR12" s="188"/>
      <c r="CS12" s="189" t="e">
        <f t="shared" ref="CS12:CS31" si="37">VLOOKUP($R12,CS$5:CT$8,2,0)*CR12</f>
        <v>#N/A</v>
      </c>
      <c r="CT12" s="190" t="e">
        <f t="shared" ref="CT12:CT31" si="38">SUM(CU12:CV12)</f>
        <v>#N/A</v>
      </c>
      <c r="CU12" s="190" t="e">
        <f t="shared" ref="CU12:CU31" si="39">IF(ROUNDDOWN(CQ12*CS12*1/2,0)&lt;CP12,ROUNDDOWN(CQ12*CS12*1/2,0),CP12)</f>
        <v>#N/A</v>
      </c>
      <c r="CV12" s="191" t="e">
        <f t="shared" ref="CV12:CV31" si="40">CU12</f>
        <v>#N/A</v>
      </c>
      <c r="CW12" s="192" t="e">
        <f t="shared" ref="CW12:CW31" si="41">CP12-CU12</f>
        <v>#N/A</v>
      </c>
      <c r="CX12" s="193" t="e">
        <f t="shared" ref="CX12:CX31" si="42">VLOOKUP($R12,CZ$5:DB$8,3,0)</f>
        <v>#N/A</v>
      </c>
      <c r="CY12" s="188"/>
      <c r="CZ12" s="189" t="e">
        <f t="shared" ref="CZ12:CZ31" si="43">VLOOKUP($R12,CZ$5:DA$8,2,0)*CY12</f>
        <v>#N/A</v>
      </c>
      <c r="DA12" s="190" t="e">
        <f t="shared" ref="DA12:DA31" si="44">SUM(DB12:DC12)</f>
        <v>#N/A</v>
      </c>
      <c r="DB12" s="190" t="e">
        <f t="shared" ref="DB12:DB31" si="45">IF(ROUNDDOWN(CX12*CZ12*1/2,0)&lt;CW12,ROUNDDOWN(CX12*CZ12*1/2,0),CW12)</f>
        <v>#N/A</v>
      </c>
      <c r="DC12" s="191" t="e">
        <f t="shared" ref="DC12:DC31" si="46">DB12</f>
        <v>#N/A</v>
      </c>
      <c r="DD12" s="192" t="e">
        <f t="shared" ref="DD12:DD31" si="47">CW12-DB12</f>
        <v>#N/A</v>
      </c>
      <c r="DE12" s="193" t="e">
        <f t="shared" ref="DE12:DE31" si="48">VLOOKUP($R12,DG$5:DI$8,3,0)</f>
        <v>#N/A</v>
      </c>
      <c r="DF12" s="194"/>
      <c r="DG12" s="189" t="e">
        <f t="shared" ref="DG12:DG31" si="49">VLOOKUP($R12,DG$5:DH$8,2,0)*DF12</f>
        <v>#N/A</v>
      </c>
      <c r="DH12" s="190" t="e">
        <f t="shared" ref="DH12:DH31" si="50">SUM(DI12:DJ12)</f>
        <v>#N/A</v>
      </c>
      <c r="DI12" s="190" t="e">
        <f t="shared" ref="DI12:DI31" si="51">IF(ROUNDDOWN(DE12*DG12*1/2,0)&lt;DD12,ROUNDDOWN(DE12*DG12*1/2,0),DD12)</f>
        <v>#N/A</v>
      </c>
      <c r="DJ12" s="191" t="e">
        <f t="shared" ref="DJ12:DJ31" si="52">DI12</f>
        <v>#N/A</v>
      </c>
      <c r="DK12" s="192" t="e">
        <f t="shared" ref="DK12:DK31" si="53">DD12-DI12</f>
        <v>#N/A</v>
      </c>
      <c r="DL12" s="187" t="e">
        <f t="shared" ref="DL12:DL31" si="54">VLOOKUP($R12,DN$5:DP$8,3,0)</f>
        <v>#N/A</v>
      </c>
      <c r="DM12" s="194"/>
      <c r="DN12" s="189" t="e">
        <f t="shared" ref="DN12:DN31" si="55">VLOOKUP($R12,DN$5:DO$8,2,0)*DM12</f>
        <v>#N/A</v>
      </c>
      <c r="DO12" s="190" t="e">
        <f t="shared" ref="DO12:DO31" si="56">SUM(DP12:DQ12)</f>
        <v>#N/A</v>
      </c>
      <c r="DP12" s="190" t="e">
        <f t="shared" ref="DP12:DP31" si="57">IF(ROUNDDOWN(DL12*DN12*1/2,0)&lt;DK12,ROUNDDOWN(DL12*DN12*1/2,0),DK12)</f>
        <v>#N/A</v>
      </c>
      <c r="DQ12" s="191" t="e">
        <f t="shared" ref="DQ12:DQ31" si="58">DP12</f>
        <v>#N/A</v>
      </c>
      <c r="DR12" s="192" t="e">
        <f t="shared" ref="DR12:DR31" si="59">DK12-DP12</f>
        <v>#N/A</v>
      </c>
      <c r="DS12" s="195" t="e">
        <f t="shared" ref="DS12:DS31" si="60">BL12+BS12+BZ12+CG12+CN12+CU12+DB12+DI12+DP12</f>
        <v>#N/A</v>
      </c>
      <c r="DT12" s="196" t="e">
        <f t="shared" ref="DT12:DT31" si="61">AC12-DS12</f>
        <v>#N/A</v>
      </c>
      <c r="DU12" s="196">
        <f t="shared" ref="DU12:DU31" si="62">BI12+BP12+BW12+CD12+CK12+CR12+CY12+DF12+DM12</f>
        <v>0</v>
      </c>
    </row>
    <row r="13" spans="1:126" ht="26.25" customHeight="1">
      <c r="A13" s="141"/>
      <c r="B13" s="232"/>
      <c r="C13" s="233"/>
      <c r="D13" s="234"/>
      <c r="E13" s="234"/>
      <c r="F13" s="234"/>
      <c r="G13" s="234"/>
      <c r="H13" s="234"/>
      <c r="I13" s="235"/>
      <c r="J13" s="235"/>
      <c r="K13" s="234"/>
      <c r="L13" s="234"/>
      <c r="M13" s="234"/>
      <c r="N13" s="234"/>
      <c r="O13" s="236"/>
      <c r="P13" s="236"/>
      <c r="Q13" s="237"/>
      <c r="R13" s="238"/>
      <c r="S13" s="271"/>
      <c r="T13" s="134" t="e">
        <f t="shared" ref="T13:T31" si="63">IF(Q13=115%,HLOOKUP(R13,$X$5:$AA$9,2,FALSE),IF(Q13=130%,HLOOKUP(R13,$X$5:$AA$9,3,FALSE),IF(Q13=150%,HLOOKUP(R13,$X$5:$AA$9,4,FALSE),HLOOKUP(R13,$X$5:$AA$9,5,FALSE))))</f>
        <v>#N/A</v>
      </c>
      <c r="U13" s="258" t="e">
        <f t="shared" ref="U13:U31" si="64">ROUNDDOWN(S13*T13/2,-2)</f>
        <v>#N/A</v>
      </c>
      <c r="V13" s="272"/>
      <c r="W13" s="273" t="e">
        <f t="shared" ref="W13:W31" si="65">U13-V13</f>
        <v>#N/A</v>
      </c>
      <c r="X13" s="292"/>
      <c r="Y13" s="266" t="e">
        <f t="shared" si="0"/>
        <v>#N/A</v>
      </c>
      <c r="Z13" s="135"/>
      <c r="AA13" s="258" t="e">
        <f t="shared" si="1"/>
        <v>#N/A</v>
      </c>
      <c r="AB13" s="182" t="e">
        <f t="shared" si="2"/>
        <v>#N/A</v>
      </c>
      <c r="AC13" s="206" t="e">
        <f t="shared" si="3"/>
        <v>#N/A</v>
      </c>
      <c r="AD13" s="205" t="e">
        <f t="shared" si="4"/>
        <v>#N/A</v>
      </c>
      <c r="AE13" s="278"/>
      <c r="AF13" s="259">
        <f t="shared" si="5"/>
        <v>0</v>
      </c>
      <c r="AG13" s="278"/>
      <c r="AH13" s="278"/>
      <c r="AI13" s="278"/>
      <c r="AJ13" s="278"/>
      <c r="AK13" s="318"/>
      <c r="AL13" s="260" t="e" cm="1">
        <f t="array" ref="AL13">ROUND(_xlfn.IFS($R13="Ａ重油",AK13*1,$R13="灯油",AK13*0.939,$R13="ＬＰガス",AK13*1.299,$R13="ＬＮＧ",AK13*1.56),0)</f>
        <v>#N/A</v>
      </c>
      <c r="AM13" s="318"/>
      <c r="AN13" s="260" t="e" cm="1">
        <f t="array" ref="AN13">ROUND(_xlfn.IFS($R13="Ａ重油",AM13*1,$R13="灯油",AM13*0.939,$R13="ＬＰガス",AM13*1.299,$R13="ＬＮＧ",AM13*1.56),0)</f>
        <v>#N/A</v>
      </c>
      <c r="AO13" s="323"/>
      <c r="AP13" s="324"/>
      <c r="AQ13" s="247"/>
      <c r="AR13" s="247"/>
      <c r="AS13" s="359"/>
      <c r="AT13" s="360"/>
      <c r="AU13" s="360"/>
      <c r="AV13" s="360"/>
      <c r="AW13" s="360"/>
      <c r="AX13" s="360"/>
      <c r="AY13" s="360"/>
      <c r="AZ13" s="360"/>
      <c r="BA13" s="360"/>
      <c r="BB13" s="360"/>
      <c r="BC13" s="360"/>
      <c r="BD13" s="360"/>
      <c r="BE13" s="360"/>
      <c r="BF13" s="360"/>
      <c r="BG13" s="361"/>
      <c r="BH13" s="197" t="e">
        <f t="shared" si="6"/>
        <v>#N/A</v>
      </c>
      <c r="BI13" s="198"/>
      <c r="BJ13" s="199" t="e">
        <f t="shared" si="7"/>
        <v>#N/A</v>
      </c>
      <c r="BK13" s="200" t="e">
        <f t="shared" si="8"/>
        <v>#N/A</v>
      </c>
      <c r="BL13" s="200" t="e">
        <f t="shared" si="9"/>
        <v>#N/A</v>
      </c>
      <c r="BM13" s="201" t="e">
        <f t="shared" si="10"/>
        <v>#N/A</v>
      </c>
      <c r="BN13" s="202" t="e">
        <f t="shared" si="11"/>
        <v>#N/A</v>
      </c>
      <c r="BO13" s="203" t="e">
        <f t="shared" si="12"/>
        <v>#N/A</v>
      </c>
      <c r="BP13" s="198"/>
      <c r="BQ13" s="199" t="e">
        <f t="shared" si="13"/>
        <v>#N/A</v>
      </c>
      <c r="BR13" s="200" t="e">
        <f t="shared" si="14"/>
        <v>#N/A</v>
      </c>
      <c r="BS13" s="200" t="e">
        <f t="shared" si="15"/>
        <v>#N/A</v>
      </c>
      <c r="BT13" s="201" t="e">
        <f t="shared" si="16"/>
        <v>#N/A</v>
      </c>
      <c r="BU13" s="202" t="e">
        <f t="shared" si="17"/>
        <v>#N/A</v>
      </c>
      <c r="BV13" s="203" t="e">
        <f t="shared" si="18"/>
        <v>#N/A</v>
      </c>
      <c r="BW13" s="198"/>
      <c r="BX13" s="199" t="e">
        <f t="shared" si="19"/>
        <v>#N/A</v>
      </c>
      <c r="BY13" s="200" t="e">
        <f t="shared" si="20"/>
        <v>#N/A</v>
      </c>
      <c r="BZ13" s="200" t="e">
        <f t="shared" si="21"/>
        <v>#N/A</v>
      </c>
      <c r="CA13" s="201" t="e">
        <f t="shared" si="22"/>
        <v>#N/A</v>
      </c>
      <c r="CB13" s="202" t="e">
        <f t="shared" si="23"/>
        <v>#N/A</v>
      </c>
      <c r="CC13" s="203" t="e">
        <f t="shared" si="24"/>
        <v>#N/A</v>
      </c>
      <c r="CD13" s="198"/>
      <c r="CE13" s="199" t="e">
        <f t="shared" si="25"/>
        <v>#N/A</v>
      </c>
      <c r="CF13" s="200" t="e">
        <f t="shared" si="26"/>
        <v>#N/A</v>
      </c>
      <c r="CG13" s="200" t="e">
        <f t="shared" si="27"/>
        <v>#N/A</v>
      </c>
      <c r="CH13" s="201" t="e">
        <f t="shared" si="28"/>
        <v>#N/A</v>
      </c>
      <c r="CI13" s="202" t="e">
        <f t="shared" si="29"/>
        <v>#N/A</v>
      </c>
      <c r="CJ13" s="203" t="e">
        <f t="shared" si="30"/>
        <v>#N/A</v>
      </c>
      <c r="CK13" s="198"/>
      <c r="CL13" s="199" t="e">
        <f t="shared" si="31"/>
        <v>#N/A</v>
      </c>
      <c r="CM13" s="200" t="e">
        <f t="shared" si="32"/>
        <v>#N/A</v>
      </c>
      <c r="CN13" s="200" t="e">
        <f t="shared" si="33"/>
        <v>#N/A</v>
      </c>
      <c r="CO13" s="201" t="e">
        <f t="shared" si="34"/>
        <v>#N/A</v>
      </c>
      <c r="CP13" s="202" t="e">
        <f t="shared" si="35"/>
        <v>#N/A</v>
      </c>
      <c r="CQ13" s="203" t="e">
        <f t="shared" si="36"/>
        <v>#N/A</v>
      </c>
      <c r="CR13" s="198"/>
      <c r="CS13" s="199" t="e">
        <f t="shared" si="37"/>
        <v>#N/A</v>
      </c>
      <c r="CT13" s="200" t="e">
        <f t="shared" si="38"/>
        <v>#N/A</v>
      </c>
      <c r="CU13" s="200" t="e">
        <f t="shared" si="39"/>
        <v>#N/A</v>
      </c>
      <c r="CV13" s="201" t="e">
        <f t="shared" si="40"/>
        <v>#N/A</v>
      </c>
      <c r="CW13" s="202" t="e">
        <f t="shared" si="41"/>
        <v>#N/A</v>
      </c>
      <c r="CX13" s="203" t="e">
        <f t="shared" si="42"/>
        <v>#N/A</v>
      </c>
      <c r="CY13" s="198"/>
      <c r="CZ13" s="199" t="e">
        <f t="shared" si="43"/>
        <v>#N/A</v>
      </c>
      <c r="DA13" s="200" t="e">
        <f t="shared" si="44"/>
        <v>#N/A</v>
      </c>
      <c r="DB13" s="200" t="e">
        <f t="shared" si="45"/>
        <v>#N/A</v>
      </c>
      <c r="DC13" s="201" t="e">
        <f t="shared" si="46"/>
        <v>#N/A</v>
      </c>
      <c r="DD13" s="202" t="e">
        <f t="shared" si="47"/>
        <v>#N/A</v>
      </c>
      <c r="DE13" s="203" t="e">
        <f t="shared" si="48"/>
        <v>#N/A</v>
      </c>
      <c r="DF13" s="204"/>
      <c r="DG13" s="199" t="e">
        <f t="shared" si="49"/>
        <v>#N/A</v>
      </c>
      <c r="DH13" s="200" t="e">
        <f t="shared" si="50"/>
        <v>#N/A</v>
      </c>
      <c r="DI13" s="200" t="e">
        <f t="shared" si="51"/>
        <v>#N/A</v>
      </c>
      <c r="DJ13" s="201" t="e">
        <f t="shared" si="52"/>
        <v>#N/A</v>
      </c>
      <c r="DK13" s="202" t="e">
        <f t="shared" si="53"/>
        <v>#N/A</v>
      </c>
      <c r="DL13" s="197" t="e">
        <f t="shared" si="54"/>
        <v>#N/A</v>
      </c>
      <c r="DM13" s="204"/>
      <c r="DN13" s="199" t="e">
        <f t="shared" si="55"/>
        <v>#N/A</v>
      </c>
      <c r="DO13" s="200" t="e">
        <f t="shared" si="56"/>
        <v>#N/A</v>
      </c>
      <c r="DP13" s="200" t="e">
        <f t="shared" si="57"/>
        <v>#N/A</v>
      </c>
      <c r="DQ13" s="201" t="e">
        <f t="shared" si="58"/>
        <v>#N/A</v>
      </c>
      <c r="DR13" s="202" t="e">
        <f t="shared" si="59"/>
        <v>#N/A</v>
      </c>
      <c r="DS13" s="205" t="e">
        <f t="shared" si="60"/>
        <v>#N/A</v>
      </c>
      <c r="DT13" s="206" t="e">
        <f t="shared" si="61"/>
        <v>#N/A</v>
      </c>
      <c r="DU13" s="206">
        <f t="shared" si="62"/>
        <v>0</v>
      </c>
    </row>
    <row r="14" spans="1:126" ht="26.25" customHeight="1">
      <c r="A14" s="141"/>
      <c r="B14" s="232"/>
      <c r="C14" s="233"/>
      <c r="D14" s="234"/>
      <c r="E14" s="234"/>
      <c r="F14" s="234"/>
      <c r="G14" s="234"/>
      <c r="H14" s="234"/>
      <c r="I14" s="235"/>
      <c r="J14" s="235"/>
      <c r="K14" s="234"/>
      <c r="L14" s="234"/>
      <c r="M14" s="234"/>
      <c r="N14" s="234"/>
      <c r="O14" s="236"/>
      <c r="P14" s="236"/>
      <c r="Q14" s="237"/>
      <c r="R14" s="238"/>
      <c r="S14" s="271"/>
      <c r="T14" s="134" t="e">
        <f>IF(Q14=115%,HLOOKUP(R14,$X$5:$AA$9,2,FALSE),IF(Q14=130%,HLOOKUP(R14,$X$5:$AA$9,3,FALSE),IF(Q14=150%,HLOOKUP(R14,$X$5:$AA$9,4,FALSE),HLOOKUP(R14,$X$5:$AA$9,5,FALSE))))</f>
        <v>#N/A</v>
      </c>
      <c r="U14" s="258" t="e">
        <f t="shared" si="64"/>
        <v>#N/A</v>
      </c>
      <c r="V14" s="272"/>
      <c r="W14" s="273" t="e">
        <f t="shared" si="65"/>
        <v>#N/A</v>
      </c>
      <c r="X14" s="292"/>
      <c r="Y14" s="266" t="e">
        <f>IF(X14="×",W14,ROUNDUP(W14/2,-3))</f>
        <v>#N/A</v>
      </c>
      <c r="Z14" s="135"/>
      <c r="AA14" s="258" t="e">
        <f>W14-Y14</f>
        <v>#N/A</v>
      </c>
      <c r="AB14" s="182" t="e">
        <f>IF(AA14=0,"―","　月　日")</f>
        <v>#N/A</v>
      </c>
      <c r="AC14" s="206" t="e">
        <f t="shared" si="3"/>
        <v>#N/A</v>
      </c>
      <c r="AD14" s="205" t="e">
        <f t="shared" si="4"/>
        <v>#N/A</v>
      </c>
      <c r="AE14" s="278"/>
      <c r="AF14" s="259">
        <f t="shared" si="5"/>
        <v>0</v>
      </c>
      <c r="AG14" s="278"/>
      <c r="AH14" s="278"/>
      <c r="AI14" s="278"/>
      <c r="AJ14" s="278"/>
      <c r="AK14" s="318"/>
      <c r="AL14" s="260" t="e" cm="1">
        <f t="array" ref="AL14">ROUND(_xlfn.IFS($R14="Ａ重油",AK14*1,$R14="灯油",AK14*0.939,$R14="ＬＰガス",AK14*1.299,$R14="ＬＮＧ",AK14*1.56),0)</f>
        <v>#N/A</v>
      </c>
      <c r="AM14" s="318"/>
      <c r="AN14" s="260" t="e" cm="1">
        <f t="array" ref="AN14">ROUND(_xlfn.IFS($R14="Ａ重油",AM14*1,$R14="灯油",AM14*0.939,$R14="ＬＰガス",AM14*1.299,$R14="ＬＮＧ",AM14*1.56),0)</f>
        <v>#N/A</v>
      </c>
      <c r="AO14" s="323"/>
      <c r="AP14" s="324"/>
      <c r="AQ14" s="247"/>
      <c r="AR14" s="247"/>
      <c r="AS14" s="359"/>
      <c r="AT14" s="360"/>
      <c r="AU14" s="360"/>
      <c r="AV14" s="360"/>
      <c r="AW14" s="360"/>
      <c r="AX14" s="360"/>
      <c r="AY14" s="360"/>
      <c r="AZ14" s="360"/>
      <c r="BA14" s="360"/>
      <c r="BB14" s="360"/>
      <c r="BC14" s="360"/>
      <c r="BD14" s="360"/>
      <c r="BE14" s="360"/>
      <c r="BF14" s="360"/>
      <c r="BG14" s="361"/>
      <c r="BH14" s="197" t="e">
        <f t="shared" si="6"/>
        <v>#N/A</v>
      </c>
      <c r="BI14" s="198"/>
      <c r="BJ14" s="199" t="e">
        <f t="shared" si="7"/>
        <v>#N/A</v>
      </c>
      <c r="BK14" s="200" t="e">
        <f t="shared" si="8"/>
        <v>#N/A</v>
      </c>
      <c r="BL14" s="200" t="e">
        <f t="shared" si="9"/>
        <v>#N/A</v>
      </c>
      <c r="BM14" s="201" t="e">
        <f t="shared" si="10"/>
        <v>#N/A</v>
      </c>
      <c r="BN14" s="202" t="e">
        <f t="shared" si="11"/>
        <v>#N/A</v>
      </c>
      <c r="BO14" s="203" t="e">
        <f t="shared" si="12"/>
        <v>#N/A</v>
      </c>
      <c r="BP14" s="198"/>
      <c r="BQ14" s="199" t="e">
        <f t="shared" si="13"/>
        <v>#N/A</v>
      </c>
      <c r="BR14" s="200" t="e">
        <f t="shared" si="14"/>
        <v>#N/A</v>
      </c>
      <c r="BS14" s="200" t="e">
        <f t="shared" si="15"/>
        <v>#N/A</v>
      </c>
      <c r="BT14" s="201" t="e">
        <f t="shared" si="16"/>
        <v>#N/A</v>
      </c>
      <c r="BU14" s="202" t="e">
        <f t="shared" si="17"/>
        <v>#N/A</v>
      </c>
      <c r="BV14" s="203" t="e">
        <f t="shared" si="18"/>
        <v>#N/A</v>
      </c>
      <c r="BW14" s="198"/>
      <c r="BX14" s="199" t="e">
        <f t="shared" si="19"/>
        <v>#N/A</v>
      </c>
      <c r="BY14" s="200" t="e">
        <f t="shared" si="20"/>
        <v>#N/A</v>
      </c>
      <c r="BZ14" s="200" t="e">
        <f t="shared" si="21"/>
        <v>#N/A</v>
      </c>
      <c r="CA14" s="201" t="e">
        <f t="shared" si="22"/>
        <v>#N/A</v>
      </c>
      <c r="CB14" s="202" t="e">
        <f t="shared" si="23"/>
        <v>#N/A</v>
      </c>
      <c r="CC14" s="203" t="e">
        <f t="shared" si="24"/>
        <v>#N/A</v>
      </c>
      <c r="CD14" s="198"/>
      <c r="CE14" s="199" t="e">
        <f t="shared" si="25"/>
        <v>#N/A</v>
      </c>
      <c r="CF14" s="200" t="e">
        <f t="shared" si="26"/>
        <v>#N/A</v>
      </c>
      <c r="CG14" s="200" t="e">
        <f t="shared" si="27"/>
        <v>#N/A</v>
      </c>
      <c r="CH14" s="201" t="e">
        <f t="shared" si="28"/>
        <v>#N/A</v>
      </c>
      <c r="CI14" s="202" t="e">
        <f t="shared" si="29"/>
        <v>#N/A</v>
      </c>
      <c r="CJ14" s="203" t="e">
        <f t="shared" si="30"/>
        <v>#N/A</v>
      </c>
      <c r="CK14" s="198"/>
      <c r="CL14" s="199" t="e">
        <f t="shared" si="31"/>
        <v>#N/A</v>
      </c>
      <c r="CM14" s="200" t="e">
        <f t="shared" si="32"/>
        <v>#N/A</v>
      </c>
      <c r="CN14" s="200" t="e">
        <f t="shared" si="33"/>
        <v>#N/A</v>
      </c>
      <c r="CO14" s="201" t="e">
        <f t="shared" si="34"/>
        <v>#N/A</v>
      </c>
      <c r="CP14" s="202" t="e">
        <f t="shared" si="35"/>
        <v>#N/A</v>
      </c>
      <c r="CQ14" s="203" t="e">
        <f t="shared" si="36"/>
        <v>#N/A</v>
      </c>
      <c r="CR14" s="198"/>
      <c r="CS14" s="199" t="e">
        <f t="shared" si="37"/>
        <v>#N/A</v>
      </c>
      <c r="CT14" s="200" t="e">
        <f t="shared" si="38"/>
        <v>#N/A</v>
      </c>
      <c r="CU14" s="200" t="e">
        <f t="shared" si="39"/>
        <v>#N/A</v>
      </c>
      <c r="CV14" s="201" t="e">
        <f t="shared" si="40"/>
        <v>#N/A</v>
      </c>
      <c r="CW14" s="202" t="e">
        <f t="shared" si="41"/>
        <v>#N/A</v>
      </c>
      <c r="CX14" s="203" t="e">
        <f t="shared" si="42"/>
        <v>#N/A</v>
      </c>
      <c r="CY14" s="198"/>
      <c r="CZ14" s="199" t="e">
        <f t="shared" si="43"/>
        <v>#N/A</v>
      </c>
      <c r="DA14" s="200" t="e">
        <f t="shared" si="44"/>
        <v>#N/A</v>
      </c>
      <c r="DB14" s="200" t="e">
        <f t="shared" si="45"/>
        <v>#N/A</v>
      </c>
      <c r="DC14" s="201" t="e">
        <f t="shared" si="46"/>
        <v>#N/A</v>
      </c>
      <c r="DD14" s="202" t="e">
        <f t="shared" si="47"/>
        <v>#N/A</v>
      </c>
      <c r="DE14" s="203" t="e">
        <f t="shared" si="48"/>
        <v>#N/A</v>
      </c>
      <c r="DF14" s="204"/>
      <c r="DG14" s="199" t="e">
        <f t="shared" si="49"/>
        <v>#N/A</v>
      </c>
      <c r="DH14" s="200" t="e">
        <f t="shared" si="50"/>
        <v>#N/A</v>
      </c>
      <c r="DI14" s="200" t="e">
        <f t="shared" si="51"/>
        <v>#N/A</v>
      </c>
      <c r="DJ14" s="201" t="e">
        <f t="shared" si="52"/>
        <v>#N/A</v>
      </c>
      <c r="DK14" s="202" t="e">
        <f t="shared" si="53"/>
        <v>#N/A</v>
      </c>
      <c r="DL14" s="197" t="e">
        <f t="shared" si="54"/>
        <v>#N/A</v>
      </c>
      <c r="DM14" s="204"/>
      <c r="DN14" s="199" t="e">
        <f t="shared" si="55"/>
        <v>#N/A</v>
      </c>
      <c r="DO14" s="200" t="e">
        <f t="shared" si="56"/>
        <v>#N/A</v>
      </c>
      <c r="DP14" s="200" t="e">
        <f t="shared" si="57"/>
        <v>#N/A</v>
      </c>
      <c r="DQ14" s="201" t="e">
        <f t="shared" si="58"/>
        <v>#N/A</v>
      </c>
      <c r="DR14" s="202" t="e">
        <f t="shared" si="59"/>
        <v>#N/A</v>
      </c>
      <c r="DS14" s="205" t="e">
        <f t="shared" si="60"/>
        <v>#N/A</v>
      </c>
      <c r="DT14" s="206" t="e">
        <f t="shared" si="61"/>
        <v>#N/A</v>
      </c>
      <c r="DU14" s="206">
        <f t="shared" si="62"/>
        <v>0</v>
      </c>
    </row>
    <row r="15" spans="1:126" ht="26.25" customHeight="1">
      <c r="A15" s="141"/>
      <c r="B15" s="232"/>
      <c r="C15" s="233"/>
      <c r="D15" s="234"/>
      <c r="E15" s="234"/>
      <c r="F15" s="234"/>
      <c r="G15" s="234"/>
      <c r="H15" s="234"/>
      <c r="I15" s="235"/>
      <c r="J15" s="235"/>
      <c r="K15" s="234"/>
      <c r="L15" s="234"/>
      <c r="M15" s="234"/>
      <c r="N15" s="234"/>
      <c r="O15" s="236"/>
      <c r="P15" s="236"/>
      <c r="Q15" s="237"/>
      <c r="R15" s="238"/>
      <c r="S15" s="271"/>
      <c r="T15" s="134" t="e">
        <f t="shared" si="63"/>
        <v>#N/A</v>
      </c>
      <c r="U15" s="258" t="e">
        <f>ROUNDDOWN(S15*T15/2,-2)</f>
        <v>#N/A</v>
      </c>
      <c r="V15" s="272"/>
      <c r="W15" s="273" t="e">
        <f t="shared" si="65"/>
        <v>#N/A</v>
      </c>
      <c r="X15" s="292"/>
      <c r="Y15" s="266" t="e">
        <f t="shared" si="0"/>
        <v>#N/A</v>
      </c>
      <c r="Z15" s="135"/>
      <c r="AA15" s="258" t="e">
        <f t="shared" si="1"/>
        <v>#N/A</v>
      </c>
      <c r="AB15" s="182" t="e">
        <f t="shared" ref="AB15:AB31" si="66">IF(AA15=0,"―","　月　日")</f>
        <v>#N/A</v>
      </c>
      <c r="AC15" s="206" t="e">
        <f t="shared" si="3"/>
        <v>#N/A</v>
      </c>
      <c r="AD15" s="205" t="e">
        <f t="shared" si="4"/>
        <v>#N/A</v>
      </c>
      <c r="AE15" s="278"/>
      <c r="AF15" s="259">
        <f t="shared" si="5"/>
        <v>0</v>
      </c>
      <c r="AG15" s="278"/>
      <c r="AH15" s="278"/>
      <c r="AI15" s="278"/>
      <c r="AJ15" s="278"/>
      <c r="AK15" s="318"/>
      <c r="AL15" s="260" t="e" cm="1">
        <f t="array" ref="AL15">ROUND(_xlfn.IFS($R15="Ａ重油",AK15*1,$R15="灯油",AK15*0.939,$R15="ＬＰガス",AK15*1.299,$R15="ＬＮＧ",AK15*1.56),0)</f>
        <v>#N/A</v>
      </c>
      <c r="AM15" s="318"/>
      <c r="AN15" s="260" t="e" cm="1">
        <f t="array" ref="AN15">ROUND(_xlfn.IFS($R15="Ａ重油",AM15*1,$R15="灯油",AM15*0.939,$R15="ＬＰガス",AM15*1.299,$R15="ＬＮＧ",AM15*1.56),0)</f>
        <v>#N/A</v>
      </c>
      <c r="AO15" s="43"/>
      <c r="AP15" s="46"/>
      <c r="AQ15" s="247"/>
      <c r="AR15" s="247"/>
      <c r="AS15" s="359"/>
      <c r="AT15" s="360"/>
      <c r="AU15" s="360"/>
      <c r="AV15" s="360"/>
      <c r="AW15" s="360"/>
      <c r="AX15" s="360"/>
      <c r="AY15" s="360"/>
      <c r="AZ15" s="360"/>
      <c r="BA15" s="360"/>
      <c r="BB15" s="360"/>
      <c r="BC15" s="360"/>
      <c r="BD15" s="360"/>
      <c r="BE15" s="360"/>
      <c r="BF15" s="360"/>
      <c r="BG15" s="361"/>
      <c r="BH15" s="197" t="e">
        <f t="shared" si="6"/>
        <v>#N/A</v>
      </c>
      <c r="BI15" s="198"/>
      <c r="BJ15" s="199" t="e">
        <f t="shared" si="7"/>
        <v>#N/A</v>
      </c>
      <c r="BK15" s="200" t="e">
        <f t="shared" si="8"/>
        <v>#N/A</v>
      </c>
      <c r="BL15" s="200" t="e">
        <f t="shared" si="9"/>
        <v>#N/A</v>
      </c>
      <c r="BM15" s="201" t="e">
        <f t="shared" si="10"/>
        <v>#N/A</v>
      </c>
      <c r="BN15" s="202" t="e">
        <f t="shared" si="11"/>
        <v>#N/A</v>
      </c>
      <c r="BO15" s="203" t="e">
        <f t="shared" si="12"/>
        <v>#N/A</v>
      </c>
      <c r="BP15" s="198"/>
      <c r="BQ15" s="199" t="e">
        <f t="shared" si="13"/>
        <v>#N/A</v>
      </c>
      <c r="BR15" s="200" t="e">
        <f t="shared" si="14"/>
        <v>#N/A</v>
      </c>
      <c r="BS15" s="200" t="e">
        <f t="shared" si="15"/>
        <v>#N/A</v>
      </c>
      <c r="BT15" s="201" t="e">
        <f t="shared" si="16"/>
        <v>#N/A</v>
      </c>
      <c r="BU15" s="202" t="e">
        <f t="shared" si="17"/>
        <v>#N/A</v>
      </c>
      <c r="BV15" s="203" t="e">
        <f t="shared" si="18"/>
        <v>#N/A</v>
      </c>
      <c r="BW15" s="198"/>
      <c r="BX15" s="199" t="e">
        <f t="shared" si="19"/>
        <v>#N/A</v>
      </c>
      <c r="BY15" s="200" t="e">
        <f t="shared" si="20"/>
        <v>#N/A</v>
      </c>
      <c r="BZ15" s="200" t="e">
        <f t="shared" si="21"/>
        <v>#N/A</v>
      </c>
      <c r="CA15" s="201" t="e">
        <f t="shared" si="22"/>
        <v>#N/A</v>
      </c>
      <c r="CB15" s="202" t="e">
        <f t="shared" si="23"/>
        <v>#N/A</v>
      </c>
      <c r="CC15" s="203" t="e">
        <f t="shared" si="24"/>
        <v>#N/A</v>
      </c>
      <c r="CD15" s="198"/>
      <c r="CE15" s="199" t="e">
        <f t="shared" si="25"/>
        <v>#N/A</v>
      </c>
      <c r="CF15" s="200" t="e">
        <f t="shared" si="26"/>
        <v>#N/A</v>
      </c>
      <c r="CG15" s="200" t="e">
        <f t="shared" si="27"/>
        <v>#N/A</v>
      </c>
      <c r="CH15" s="201" t="e">
        <f t="shared" si="28"/>
        <v>#N/A</v>
      </c>
      <c r="CI15" s="202" t="e">
        <f t="shared" si="29"/>
        <v>#N/A</v>
      </c>
      <c r="CJ15" s="203" t="e">
        <f t="shared" si="30"/>
        <v>#N/A</v>
      </c>
      <c r="CK15" s="198"/>
      <c r="CL15" s="199" t="e">
        <f t="shared" si="31"/>
        <v>#N/A</v>
      </c>
      <c r="CM15" s="200" t="e">
        <f t="shared" si="32"/>
        <v>#N/A</v>
      </c>
      <c r="CN15" s="200" t="e">
        <f t="shared" si="33"/>
        <v>#N/A</v>
      </c>
      <c r="CO15" s="201" t="e">
        <f t="shared" si="34"/>
        <v>#N/A</v>
      </c>
      <c r="CP15" s="202" t="e">
        <f t="shared" si="35"/>
        <v>#N/A</v>
      </c>
      <c r="CQ15" s="203" t="e">
        <f t="shared" si="36"/>
        <v>#N/A</v>
      </c>
      <c r="CR15" s="198"/>
      <c r="CS15" s="199" t="e">
        <f t="shared" si="37"/>
        <v>#N/A</v>
      </c>
      <c r="CT15" s="200" t="e">
        <f t="shared" si="38"/>
        <v>#N/A</v>
      </c>
      <c r="CU15" s="200" t="e">
        <f t="shared" si="39"/>
        <v>#N/A</v>
      </c>
      <c r="CV15" s="201" t="e">
        <f t="shared" si="40"/>
        <v>#N/A</v>
      </c>
      <c r="CW15" s="202" t="e">
        <f t="shared" si="41"/>
        <v>#N/A</v>
      </c>
      <c r="CX15" s="203" t="e">
        <f t="shared" si="42"/>
        <v>#N/A</v>
      </c>
      <c r="CY15" s="198"/>
      <c r="CZ15" s="199" t="e">
        <f t="shared" si="43"/>
        <v>#N/A</v>
      </c>
      <c r="DA15" s="200" t="e">
        <f t="shared" si="44"/>
        <v>#N/A</v>
      </c>
      <c r="DB15" s="200" t="e">
        <f t="shared" si="45"/>
        <v>#N/A</v>
      </c>
      <c r="DC15" s="201" t="e">
        <f t="shared" si="46"/>
        <v>#N/A</v>
      </c>
      <c r="DD15" s="202" t="e">
        <f t="shared" si="47"/>
        <v>#N/A</v>
      </c>
      <c r="DE15" s="203" t="e">
        <f t="shared" si="48"/>
        <v>#N/A</v>
      </c>
      <c r="DF15" s="204"/>
      <c r="DG15" s="199" t="e">
        <f t="shared" si="49"/>
        <v>#N/A</v>
      </c>
      <c r="DH15" s="200" t="e">
        <f t="shared" si="50"/>
        <v>#N/A</v>
      </c>
      <c r="DI15" s="200" t="e">
        <f t="shared" si="51"/>
        <v>#N/A</v>
      </c>
      <c r="DJ15" s="201" t="e">
        <f t="shared" si="52"/>
        <v>#N/A</v>
      </c>
      <c r="DK15" s="202" t="e">
        <f t="shared" si="53"/>
        <v>#N/A</v>
      </c>
      <c r="DL15" s="197" t="e">
        <f t="shared" si="54"/>
        <v>#N/A</v>
      </c>
      <c r="DM15" s="204"/>
      <c r="DN15" s="199" t="e">
        <f t="shared" si="55"/>
        <v>#N/A</v>
      </c>
      <c r="DO15" s="200" t="e">
        <f t="shared" si="56"/>
        <v>#N/A</v>
      </c>
      <c r="DP15" s="200" t="e">
        <f t="shared" si="57"/>
        <v>#N/A</v>
      </c>
      <c r="DQ15" s="201" t="e">
        <f t="shared" si="58"/>
        <v>#N/A</v>
      </c>
      <c r="DR15" s="202" t="e">
        <f t="shared" si="59"/>
        <v>#N/A</v>
      </c>
      <c r="DS15" s="205" t="e">
        <f t="shared" si="60"/>
        <v>#N/A</v>
      </c>
      <c r="DT15" s="206" t="e">
        <f t="shared" si="61"/>
        <v>#N/A</v>
      </c>
      <c r="DU15" s="206">
        <f t="shared" si="62"/>
        <v>0</v>
      </c>
    </row>
    <row r="16" spans="1:126" ht="26.25" customHeight="1">
      <c r="A16" s="141"/>
      <c r="B16" s="232"/>
      <c r="C16" s="233"/>
      <c r="D16" s="234"/>
      <c r="E16" s="234"/>
      <c r="F16" s="234"/>
      <c r="G16" s="234"/>
      <c r="H16" s="234"/>
      <c r="I16" s="235"/>
      <c r="J16" s="235"/>
      <c r="K16" s="234"/>
      <c r="L16" s="234"/>
      <c r="M16" s="234"/>
      <c r="N16" s="234"/>
      <c r="O16" s="236"/>
      <c r="P16" s="236"/>
      <c r="Q16" s="237"/>
      <c r="R16" s="238"/>
      <c r="S16" s="271"/>
      <c r="T16" s="134" t="e">
        <f t="shared" si="63"/>
        <v>#N/A</v>
      </c>
      <c r="U16" s="258" t="e">
        <f t="shared" si="64"/>
        <v>#N/A</v>
      </c>
      <c r="V16" s="272"/>
      <c r="W16" s="273" t="e">
        <f t="shared" si="65"/>
        <v>#N/A</v>
      </c>
      <c r="X16" s="292"/>
      <c r="Y16" s="266" t="e">
        <f t="shared" si="0"/>
        <v>#N/A</v>
      </c>
      <c r="Z16" s="135"/>
      <c r="AA16" s="258" t="e">
        <f t="shared" si="1"/>
        <v>#N/A</v>
      </c>
      <c r="AB16" s="182" t="e">
        <f t="shared" si="66"/>
        <v>#N/A</v>
      </c>
      <c r="AC16" s="206" t="e">
        <f t="shared" si="3"/>
        <v>#N/A</v>
      </c>
      <c r="AD16" s="205" t="e">
        <f t="shared" si="4"/>
        <v>#N/A</v>
      </c>
      <c r="AE16" s="278"/>
      <c r="AF16" s="259">
        <f t="shared" si="5"/>
        <v>0</v>
      </c>
      <c r="AG16" s="278"/>
      <c r="AH16" s="278"/>
      <c r="AI16" s="278"/>
      <c r="AJ16" s="278"/>
      <c r="AK16" s="318"/>
      <c r="AL16" s="260" t="e" cm="1">
        <f t="array" ref="AL16">ROUND(_xlfn.IFS($R16="Ａ重油",AK16*1,$R16="灯油",AK16*0.939,$R16="ＬＰガス",AK16*1.299,$R16="ＬＮＧ",AK16*1.56),0)</f>
        <v>#N/A</v>
      </c>
      <c r="AM16" s="318"/>
      <c r="AN16" s="260" t="e" cm="1">
        <f t="array" ref="AN16">ROUND(_xlfn.IFS($R16="Ａ重油",AM16*1,$R16="灯油",AM16*0.939,$R16="ＬＰガス",AM16*1.299,$R16="ＬＮＧ",AM16*1.56),0)</f>
        <v>#N/A</v>
      </c>
      <c r="AO16" s="43"/>
      <c r="AP16" s="46"/>
      <c r="AQ16" s="247"/>
      <c r="AR16" s="247"/>
      <c r="AS16" s="359"/>
      <c r="AT16" s="360"/>
      <c r="AU16" s="360"/>
      <c r="AV16" s="360"/>
      <c r="AW16" s="360"/>
      <c r="AX16" s="360"/>
      <c r="AY16" s="360"/>
      <c r="AZ16" s="360"/>
      <c r="BA16" s="360"/>
      <c r="BB16" s="360"/>
      <c r="BC16" s="360"/>
      <c r="BD16" s="360"/>
      <c r="BE16" s="360"/>
      <c r="BF16" s="360"/>
      <c r="BG16" s="361"/>
      <c r="BH16" s="197" t="e">
        <f t="shared" si="6"/>
        <v>#N/A</v>
      </c>
      <c r="BI16" s="198"/>
      <c r="BJ16" s="199" t="e">
        <f t="shared" si="7"/>
        <v>#N/A</v>
      </c>
      <c r="BK16" s="200" t="e">
        <f t="shared" si="8"/>
        <v>#N/A</v>
      </c>
      <c r="BL16" s="200" t="e">
        <f t="shared" si="9"/>
        <v>#N/A</v>
      </c>
      <c r="BM16" s="201" t="e">
        <f t="shared" si="10"/>
        <v>#N/A</v>
      </c>
      <c r="BN16" s="202" t="e">
        <f t="shared" si="11"/>
        <v>#N/A</v>
      </c>
      <c r="BO16" s="203" t="e">
        <f t="shared" si="12"/>
        <v>#N/A</v>
      </c>
      <c r="BP16" s="198"/>
      <c r="BQ16" s="199" t="e">
        <f t="shared" si="13"/>
        <v>#N/A</v>
      </c>
      <c r="BR16" s="200" t="e">
        <f t="shared" si="14"/>
        <v>#N/A</v>
      </c>
      <c r="BS16" s="200" t="e">
        <f t="shared" si="15"/>
        <v>#N/A</v>
      </c>
      <c r="BT16" s="201" t="e">
        <f t="shared" si="16"/>
        <v>#N/A</v>
      </c>
      <c r="BU16" s="202" t="e">
        <f t="shared" si="17"/>
        <v>#N/A</v>
      </c>
      <c r="BV16" s="203" t="e">
        <f t="shared" si="18"/>
        <v>#N/A</v>
      </c>
      <c r="BW16" s="198"/>
      <c r="BX16" s="199" t="e">
        <f t="shared" si="19"/>
        <v>#N/A</v>
      </c>
      <c r="BY16" s="200" t="e">
        <f t="shared" si="20"/>
        <v>#N/A</v>
      </c>
      <c r="BZ16" s="200" t="e">
        <f t="shared" si="21"/>
        <v>#N/A</v>
      </c>
      <c r="CA16" s="201" t="e">
        <f t="shared" si="22"/>
        <v>#N/A</v>
      </c>
      <c r="CB16" s="202" t="e">
        <f t="shared" si="23"/>
        <v>#N/A</v>
      </c>
      <c r="CC16" s="203" t="e">
        <f t="shared" si="24"/>
        <v>#N/A</v>
      </c>
      <c r="CD16" s="198"/>
      <c r="CE16" s="199" t="e">
        <f t="shared" si="25"/>
        <v>#N/A</v>
      </c>
      <c r="CF16" s="200" t="e">
        <f t="shared" si="26"/>
        <v>#N/A</v>
      </c>
      <c r="CG16" s="200" t="e">
        <f t="shared" si="27"/>
        <v>#N/A</v>
      </c>
      <c r="CH16" s="201" t="e">
        <f t="shared" si="28"/>
        <v>#N/A</v>
      </c>
      <c r="CI16" s="202" t="e">
        <f t="shared" si="29"/>
        <v>#N/A</v>
      </c>
      <c r="CJ16" s="203" t="e">
        <f t="shared" si="30"/>
        <v>#N/A</v>
      </c>
      <c r="CK16" s="198"/>
      <c r="CL16" s="199" t="e">
        <f t="shared" si="31"/>
        <v>#N/A</v>
      </c>
      <c r="CM16" s="200" t="e">
        <f t="shared" si="32"/>
        <v>#N/A</v>
      </c>
      <c r="CN16" s="200" t="e">
        <f t="shared" si="33"/>
        <v>#N/A</v>
      </c>
      <c r="CO16" s="201" t="e">
        <f t="shared" si="34"/>
        <v>#N/A</v>
      </c>
      <c r="CP16" s="202" t="e">
        <f t="shared" si="35"/>
        <v>#N/A</v>
      </c>
      <c r="CQ16" s="203" t="e">
        <f t="shared" si="36"/>
        <v>#N/A</v>
      </c>
      <c r="CR16" s="198"/>
      <c r="CS16" s="199" t="e">
        <f t="shared" si="37"/>
        <v>#N/A</v>
      </c>
      <c r="CT16" s="200" t="e">
        <f t="shared" si="38"/>
        <v>#N/A</v>
      </c>
      <c r="CU16" s="200" t="e">
        <f t="shared" si="39"/>
        <v>#N/A</v>
      </c>
      <c r="CV16" s="201" t="e">
        <f t="shared" si="40"/>
        <v>#N/A</v>
      </c>
      <c r="CW16" s="202" t="e">
        <f t="shared" si="41"/>
        <v>#N/A</v>
      </c>
      <c r="CX16" s="203" t="e">
        <f t="shared" si="42"/>
        <v>#N/A</v>
      </c>
      <c r="CY16" s="198"/>
      <c r="CZ16" s="199" t="e">
        <f t="shared" si="43"/>
        <v>#N/A</v>
      </c>
      <c r="DA16" s="200" t="e">
        <f t="shared" si="44"/>
        <v>#N/A</v>
      </c>
      <c r="DB16" s="200" t="e">
        <f t="shared" si="45"/>
        <v>#N/A</v>
      </c>
      <c r="DC16" s="201" t="e">
        <f t="shared" si="46"/>
        <v>#N/A</v>
      </c>
      <c r="DD16" s="202" t="e">
        <f t="shared" si="47"/>
        <v>#N/A</v>
      </c>
      <c r="DE16" s="203" t="e">
        <f t="shared" si="48"/>
        <v>#N/A</v>
      </c>
      <c r="DF16" s="204"/>
      <c r="DG16" s="199" t="e">
        <f t="shared" si="49"/>
        <v>#N/A</v>
      </c>
      <c r="DH16" s="200" t="e">
        <f t="shared" si="50"/>
        <v>#N/A</v>
      </c>
      <c r="DI16" s="200" t="e">
        <f t="shared" si="51"/>
        <v>#N/A</v>
      </c>
      <c r="DJ16" s="201" t="e">
        <f t="shared" si="52"/>
        <v>#N/A</v>
      </c>
      <c r="DK16" s="202" t="e">
        <f t="shared" si="53"/>
        <v>#N/A</v>
      </c>
      <c r="DL16" s="197" t="e">
        <f t="shared" si="54"/>
        <v>#N/A</v>
      </c>
      <c r="DM16" s="204"/>
      <c r="DN16" s="199" t="e">
        <f t="shared" si="55"/>
        <v>#N/A</v>
      </c>
      <c r="DO16" s="200" t="e">
        <f t="shared" si="56"/>
        <v>#N/A</v>
      </c>
      <c r="DP16" s="200" t="e">
        <f t="shared" si="57"/>
        <v>#N/A</v>
      </c>
      <c r="DQ16" s="201" t="e">
        <f t="shared" si="58"/>
        <v>#N/A</v>
      </c>
      <c r="DR16" s="202" t="e">
        <f t="shared" si="59"/>
        <v>#N/A</v>
      </c>
      <c r="DS16" s="205" t="e">
        <f t="shared" si="60"/>
        <v>#N/A</v>
      </c>
      <c r="DT16" s="206" t="e">
        <f t="shared" si="61"/>
        <v>#N/A</v>
      </c>
      <c r="DU16" s="206">
        <f t="shared" si="62"/>
        <v>0</v>
      </c>
    </row>
    <row r="17" spans="1:125" ht="26.25" customHeight="1">
      <c r="A17" s="141"/>
      <c r="B17" s="232"/>
      <c r="C17" s="233"/>
      <c r="D17" s="234"/>
      <c r="E17" s="234"/>
      <c r="F17" s="234"/>
      <c r="G17" s="234"/>
      <c r="H17" s="234"/>
      <c r="I17" s="235"/>
      <c r="J17" s="235"/>
      <c r="K17" s="234"/>
      <c r="L17" s="234"/>
      <c r="M17" s="234"/>
      <c r="N17" s="234"/>
      <c r="O17" s="236"/>
      <c r="P17" s="236"/>
      <c r="Q17" s="237"/>
      <c r="R17" s="238"/>
      <c r="S17" s="271"/>
      <c r="T17" s="134" t="e">
        <f t="shared" si="63"/>
        <v>#N/A</v>
      </c>
      <c r="U17" s="258" t="e">
        <f t="shared" si="64"/>
        <v>#N/A</v>
      </c>
      <c r="V17" s="272"/>
      <c r="W17" s="273" t="e">
        <f t="shared" si="65"/>
        <v>#N/A</v>
      </c>
      <c r="X17" s="292"/>
      <c r="Y17" s="266" t="e">
        <f t="shared" si="0"/>
        <v>#N/A</v>
      </c>
      <c r="Z17" s="135"/>
      <c r="AA17" s="258" t="e">
        <f t="shared" si="1"/>
        <v>#N/A</v>
      </c>
      <c r="AB17" s="182" t="e">
        <f t="shared" si="66"/>
        <v>#N/A</v>
      </c>
      <c r="AC17" s="206" t="e">
        <f t="shared" si="3"/>
        <v>#N/A</v>
      </c>
      <c r="AD17" s="205" t="e">
        <f t="shared" si="4"/>
        <v>#N/A</v>
      </c>
      <c r="AE17" s="278"/>
      <c r="AF17" s="259">
        <f t="shared" si="5"/>
        <v>0</v>
      </c>
      <c r="AG17" s="278"/>
      <c r="AH17" s="278"/>
      <c r="AI17" s="278"/>
      <c r="AJ17" s="278"/>
      <c r="AK17" s="318"/>
      <c r="AL17" s="260" t="e" cm="1">
        <f t="array" ref="AL17">ROUND(_xlfn.IFS($R17="Ａ重油",AK17*1,$R17="灯油",AK17*0.939,$R17="ＬＰガス",AK17*1.299,$R17="ＬＮＧ",AK17*1.56),0)</f>
        <v>#N/A</v>
      </c>
      <c r="AM17" s="318"/>
      <c r="AN17" s="260" t="e" cm="1">
        <f t="array" ref="AN17">ROUND(_xlfn.IFS($R17="Ａ重油",AM17*1,$R17="灯油",AM17*0.939,$R17="ＬＰガス",AM17*1.299,$R17="ＬＮＧ",AM17*1.56),0)</f>
        <v>#N/A</v>
      </c>
      <c r="AO17" s="43"/>
      <c r="AP17" s="46"/>
      <c r="AQ17" s="247"/>
      <c r="AR17" s="247"/>
      <c r="AS17" s="359"/>
      <c r="AT17" s="360"/>
      <c r="AU17" s="360"/>
      <c r="AV17" s="360"/>
      <c r="AW17" s="360"/>
      <c r="AX17" s="360"/>
      <c r="AY17" s="360"/>
      <c r="AZ17" s="360"/>
      <c r="BA17" s="360"/>
      <c r="BB17" s="360"/>
      <c r="BC17" s="360"/>
      <c r="BD17" s="360"/>
      <c r="BE17" s="360"/>
      <c r="BF17" s="360"/>
      <c r="BG17" s="361"/>
      <c r="BH17" s="197" t="e">
        <f t="shared" si="6"/>
        <v>#N/A</v>
      </c>
      <c r="BI17" s="198"/>
      <c r="BJ17" s="199" t="e">
        <f t="shared" si="7"/>
        <v>#N/A</v>
      </c>
      <c r="BK17" s="200" t="e">
        <f t="shared" si="8"/>
        <v>#N/A</v>
      </c>
      <c r="BL17" s="200" t="e">
        <f t="shared" si="9"/>
        <v>#N/A</v>
      </c>
      <c r="BM17" s="201" t="e">
        <f t="shared" si="10"/>
        <v>#N/A</v>
      </c>
      <c r="BN17" s="202" t="e">
        <f t="shared" si="11"/>
        <v>#N/A</v>
      </c>
      <c r="BO17" s="203" t="e">
        <f t="shared" si="12"/>
        <v>#N/A</v>
      </c>
      <c r="BP17" s="198"/>
      <c r="BQ17" s="199" t="e">
        <f t="shared" si="13"/>
        <v>#N/A</v>
      </c>
      <c r="BR17" s="200" t="e">
        <f t="shared" si="14"/>
        <v>#N/A</v>
      </c>
      <c r="BS17" s="200" t="e">
        <f t="shared" si="15"/>
        <v>#N/A</v>
      </c>
      <c r="BT17" s="201" t="e">
        <f t="shared" si="16"/>
        <v>#N/A</v>
      </c>
      <c r="BU17" s="202" t="e">
        <f t="shared" si="17"/>
        <v>#N/A</v>
      </c>
      <c r="BV17" s="203" t="e">
        <f t="shared" si="18"/>
        <v>#N/A</v>
      </c>
      <c r="BW17" s="198"/>
      <c r="BX17" s="199" t="e">
        <f t="shared" si="19"/>
        <v>#N/A</v>
      </c>
      <c r="BY17" s="200" t="e">
        <f t="shared" si="20"/>
        <v>#N/A</v>
      </c>
      <c r="BZ17" s="200" t="e">
        <f t="shared" si="21"/>
        <v>#N/A</v>
      </c>
      <c r="CA17" s="201" t="e">
        <f t="shared" si="22"/>
        <v>#N/A</v>
      </c>
      <c r="CB17" s="202" t="e">
        <f t="shared" si="23"/>
        <v>#N/A</v>
      </c>
      <c r="CC17" s="203" t="e">
        <f t="shared" si="24"/>
        <v>#N/A</v>
      </c>
      <c r="CD17" s="198"/>
      <c r="CE17" s="199" t="e">
        <f t="shared" si="25"/>
        <v>#N/A</v>
      </c>
      <c r="CF17" s="200" t="e">
        <f t="shared" si="26"/>
        <v>#N/A</v>
      </c>
      <c r="CG17" s="200" t="e">
        <f t="shared" si="27"/>
        <v>#N/A</v>
      </c>
      <c r="CH17" s="201" t="e">
        <f t="shared" si="28"/>
        <v>#N/A</v>
      </c>
      <c r="CI17" s="202" t="e">
        <f t="shared" si="29"/>
        <v>#N/A</v>
      </c>
      <c r="CJ17" s="203" t="e">
        <f t="shared" si="30"/>
        <v>#N/A</v>
      </c>
      <c r="CK17" s="198"/>
      <c r="CL17" s="199" t="e">
        <f t="shared" si="31"/>
        <v>#N/A</v>
      </c>
      <c r="CM17" s="200" t="e">
        <f t="shared" si="32"/>
        <v>#N/A</v>
      </c>
      <c r="CN17" s="200" t="e">
        <f t="shared" si="33"/>
        <v>#N/A</v>
      </c>
      <c r="CO17" s="201" t="e">
        <f t="shared" si="34"/>
        <v>#N/A</v>
      </c>
      <c r="CP17" s="202" t="e">
        <f t="shared" si="35"/>
        <v>#N/A</v>
      </c>
      <c r="CQ17" s="203" t="e">
        <f t="shared" si="36"/>
        <v>#N/A</v>
      </c>
      <c r="CR17" s="198"/>
      <c r="CS17" s="199" t="e">
        <f t="shared" si="37"/>
        <v>#N/A</v>
      </c>
      <c r="CT17" s="200" t="e">
        <f t="shared" si="38"/>
        <v>#N/A</v>
      </c>
      <c r="CU17" s="200" t="e">
        <f t="shared" si="39"/>
        <v>#N/A</v>
      </c>
      <c r="CV17" s="201" t="e">
        <f t="shared" si="40"/>
        <v>#N/A</v>
      </c>
      <c r="CW17" s="202" t="e">
        <f t="shared" si="41"/>
        <v>#N/A</v>
      </c>
      <c r="CX17" s="203" t="e">
        <f t="shared" si="42"/>
        <v>#N/A</v>
      </c>
      <c r="CY17" s="198"/>
      <c r="CZ17" s="199" t="e">
        <f t="shared" si="43"/>
        <v>#N/A</v>
      </c>
      <c r="DA17" s="200" t="e">
        <f t="shared" si="44"/>
        <v>#N/A</v>
      </c>
      <c r="DB17" s="200" t="e">
        <f t="shared" si="45"/>
        <v>#N/A</v>
      </c>
      <c r="DC17" s="201" t="e">
        <f t="shared" si="46"/>
        <v>#N/A</v>
      </c>
      <c r="DD17" s="202" t="e">
        <f t="shared" si="47"/>
        <v>#N/A</v>
      </c>
      <c r="DE17" s="203" t="e">
        <f t="shared" si="48"/>
        <v>#N/A</v>
      </c>
      <c r="DF17" s="204"/>
      <c r="DG17" s="199" t="e">
        <f t="shared" si="49"/>
        <v>#N/A</v>
      </c>
      <c r="DH17" s="200" t="e">
        <f t="shared" si="50"/>
        <v>#N/A</v>
      </c>
      <c r="DI17" s="200" t="e">
        <f t="shared" si="51"/>
        <v>#N/A</v>
      </c>
      <c r="DJ17" s="201" t="e">
        <f t="shared" si="52"/>
        <v>#N/A</v>
      </c>
      <c r="DK17" s="202" t="e">
        <f t="shared" si="53"/>
        <v>#N/A</v>
      </c>
      <c r="DL17" s="197" t="e">
        <f t="shared" si="54"/>
        <v>#N/A</v>
      </c>
      <c r="DM17" s="204"/>
      <c r="DN17" s="199" t="e">
        <f t="shared" si="55"/>
        <v>#N/A</v>
      </c>
      <c r="DO17" s="200" t="e">
        <f t="shared" si="56"/>
        <v>#N/A</v>
      </c>
      <c r="DP17" s="200" t="e">
        <f t="shared" si="57"/>
        <v>#N/A</v>
      </c>
      <c r="DQ17" s="201" t="e">
        <f t="shared" si="58"/>
        <v>#N/A</v>
      </c>
      <c r="DR17" s="202" t="e">
        <f t="shared" si="59"/>
        <v>#N/A</v>
      </c>
      <c r="DS17" s="205" t="e">
        <f t="shared" si="60"/>
        <v>#N/A</v>
      </c>
      <c r="DT17" s="206" t="e">
        <f t="shared" si="61"/>
        <v>#N/A</v>
      </c>
      <c r="DU17" s="206">
        <f t="shared" si="62"/>
        <v>0</v>
      </c>
    </row>
    <row r="18" spans="1:125" ht="26.25" customHeight="1">
      <c r="A18" s="141"/>
      <c r="B18" s="232"/>
      <c r="C18" s="233"/>
      <c r="D18" s="234"/>
      <c r="E18" s="234"/>
      <c r="F18" s="234"/>
      <c r="G18" s="234"/>
      <c r="H18" s="234"/>
      <c r="I18" s="235"/>
      <c r="J18" s="235"/>
      <c r="K18" s="234"/>
      <c r="L18" s="234"/>
      <c r="M18" s="234"/>
      <c r="N18" s="234"/>
      <c r="O18" s="236"/>
      <c r="P18" s="236"/>
      <c r="Q18" s="237"/>
      <c r="R18" s="238"/>
      <c r="S18" s="271"/>
      <c r="T18" s="134" t="e">
        <f t="shared" si="63"/>
        <v>#N/A</v>
      </c>
      <c r="U18" s="258" t="e">
        <f t="shared" si="64"/>
        <v>#N/A</v>
      </c>
      <c r="V18" s="272"/>
      <c r="W18" s="273" t="e">
        <f t="shared" si="65"/>
        <v>#N/A</v>
      </c>
      <c r="X18" s="292"/>
      <c r="Y18" s="266" t="e">
        <f t="shared" si="0"/>
        <v>#N/A</v>
      </c>
      <c r="Z18" s="135"/>
      <c r="AA18" s="258" t="e">
        <f t="shared" si="1"/>
        <v>#N/A</v>
      </c>
      <c r="AB18" s="182" t="e">
        <f t="shared" si="66"/>
        <v>#N/A</v>
      </c>
      <c r="AC18" s="206" t="e">
        <f t="shared" si="3"/>
        <v>#N/A</v>
      </c>
      <c r="AD18" s="205" t="e">
        <f t="shared" si="4"/>
        <v>#N/A</v>
      </c>
      <c r="AE18" s="278"/>
      <c r="AF18" s="259">
        <f t="shared" si="5"/>
        <v>0</v>
      </c>
      <c r="AG18" s="278"/>
      <c r="AH18" s="278"/>
      <c r="AI18" s="278"/>
      <c r="AJ18" s="278"/>
      <c r="AK18" s="318"/>
      <c r="AL18" s="260" t="e" cm="1">
        <f t="array" ref="AL18">ROUND(_xlfn.IFS($R18="Ａ重油",AK18*1,$R18="灯油",AK18*0.939,$R18="ＬＰガス",AK18*1.299,$R18="ＬＮＧ",AK18*1.56),0)</f>
        <v>#N/A</v>
      </c>
      <c r="AM18" s="318"/>
      <c r="AN18" s="260" t="e" cm="1">
        <f t="array" ref="AN18">ROUND(_xlfn.IFS($R18="Ａ重油",AM18*1,$R18="灯油",AM18*0.939,$R18="ＬＰガス",AM18*1.299,$R18="ＬＮＧ",AM18*1.56),0)</f>
        <v>#N/A</v>
      </c>
      <c r="AO18" s="43"/>
      <c r="AP18" s="46"/>
      <c r="AQ18" s="247"/>
      <c r="AR18" s="247"/>
      <c r="AS18" s="359"/>
      <c r="AT18" s="360"/>
      <c r="AU18" s="360"/>
      <c r="AV18" s="360"/>
      <c r="AW18" s="360"/>
      <c r="AX18" s="360"/>
      <c r="AY18" s="360"/>
      <c r="AZ18" s="360"/>
      <c r="BA18" s="360"/>
      <c r="BB18" s="360"/>
      <c r="BC18" s="360"/>
      <c r="BD18" s="360"/>
      <c r="BE18" s="360"/>
      <c r="BF18" s="360"/>
      <c r="BG18" s="361"/>
      <c r="BH18" s="197" t="e">
        <f t="shared" si="6"/>
        <v>#N/A</v>
      </c>
      <c r="BI18" s="198"/>
      <c r="BJ18" s="199" t="e">
        <f t="shared" si="7"/>
        <v>#N/A</v>
      </c>
      <c r="BK18" s="200" t="e">
        <f t="shared" si="8"/>
        <v>#N/A</v>
      </c>
      <c r="BL18" s="200" t="e">
        <f t="shared" si="9"/>
        <v>#N/A</v>
      </c>
      <c r="BM18" s="201" t="e">
        <f t="shared" si="10"/>
        <v>#N/A</v>
      </c>
      <c r="BN18" s="202" t="e">
        <f t="shared" si="11"/>
        <v>#N/A</v>
      </c>
      <c r="BO18" s="203" t="e">
        <f t="shared" si="12"/>
        <v>#N/A</v>
      </c>
      <c r="BP18" s="198"/>
      <c r="BQ18" s="199" t="e">
        <f t="shared" si="13"/>
        <v>#N/A</v>
      </c>
      <c r="BR18" s="200" t="e">
        <f t="shared" si="14"/>
        <v>#N/A</v>
      </c>
      <c r="BS18" s="200" t="e">
        <f t="shared" si="15"/>
        <v>#N/A</v>
      </c>
      <c r="BT18" s="201" t="e">
        <f t="shared" si="16"/>
        <v>#N/A</v>
      </c>
      <c r="BU18" s="202" t="e">
        <f t="shared" si="17"/>
        <v>#N/A</v>
      </c>
      <c r="BV18" s="203" t="e">
        <f t="shared" si="18"/>
        <v>#N/A</v>
      </c>
      <c r="BW18" s="198"/>
      <c r="BX18" s="199" t="e">
        <f t="shared" si="19"/>
        <v>#N/A</v>
      </c>
      <c r="BY18" s="200" t="e">
        <f t="shared" si="20"/>
        <v>#N/A</v>
      </c>
      <c r="BZ18" s="200" t="e">
        <f t="shared" si="21"/>
        <v>#N/A</v>
      </c>
      <c r="CA18" s="201" t="e">
        <f t="shared" si="22"/>
        <v>#N/A</v>
      </c>
      <c r="CB18" s="202" t="e">
        <f t="shared" si="23"/>
        <v>#N/A</v>
      </c>
      <c r="CC18" s="203" t="e">
        <f t="shared" si="24"/>
        <v>#N/A</v>
      </c>
      <c r="CD18" s="198"/>
      <c r="CE18" s="199" t="e">
        <f t="shared" si="25"/>
        <v>#N/A</v>
      </c>
      <c r="CF18" s="200" t="e">
        <f t="shared" si="26"/>
        <v>#N/A</v>
      </c>
      <c r="CG18" s="200" t="e">
        <f t="shared" si="27"/>
        <v>#N/A</v>
      </c>
      <c r="CH18" s="201" t="e">
        <f t="shared" si="28"/>
        <v>#N/A</v>
      </c>
      <c r="CI18" s="202" t="e">
        <f t="shared" si="29"/>
        <v>#N/A</v>
      </c>
      <c r="CJ18" s="203" t="e">
        <f t="shared" si="30"/>
        <v>#N/A</v>
      </c>
      <c r="CK18" s="198"/>
      <c r="CL18" s="199" t="e">
        <f t="shared" si="31"/>
        <v>#N/A</v>
      </c>
      <c r="CM18" s="200" t="e">
        <f t="shared" si="32"/>
        <v>#N/A</v>
      </c>
      <c r="CN18" s="200" t="e">
        <f t="shared" si="33"/>
        <v>#N/A</v>
      </c>
      <c r="CO18" s="201" t="e">
        <f t="shared" si="34"/>
        <v>#N/A</v>
      </c>
      <c r="CP18" s="202" t="e">
        <f t="shared" si="35"/>
        <v>#N/A</v>
      </c>
      <c r="CQ18" s="203" t="e">
        <f t="shared" si="36"/>
        <v>#N/A</v>
      </c>
      <c r="CR18" s="198"/>
      <c r="CS18" s="199" t="e">
        <f t="shared" si="37"/>
        <v>#N/A</v>
      </c>
      <c r="CT18" s="200" t="e">
        <f t="shared" si="38"/>
        <v>#N/A</v>
      </c>
      <c r="CU18" s="200" t="e">
        <f t="shared" si="39"/>
        <v>#N/A</v>
      </c>
      <c r="CV18" s="201" t="e">
        <f t="shared" si="40"/>
        <v>#N/A</v>
      </c>
      <c r="CW18" s="202" t="e">
        <f t="shared" si="41"/>
        <v>#N/A</v>
      </c>
      <c r="CX18" s="203" t="e">
        <f t="shared" si="42"/>
        <v>#N/A</v>
      </c>
      <c r="CY18" s="198"/>
      <c r="CZ18" s="199" t="e">
        <f t="shared" si="43"/>
        <v>#N/A</v>
      </c>
      <c r="DA18" s="200" t="e">
        <f t="shared" si="44"/>
        <v>#N/A</v>
      </c>
      <c r="DB18" s="200" t="e">
        <f t="shared" si="45"/>
        <v>#N/A</v>
      </c>
      <c r="DC18" s="201" t="e">
        <f t="shared" si="46"/>
        <v>#N/A</v>
      </c>
      <c r="DD18" s="202" t="e">
        <f t="shared" si="47"/>
        <v>#N/A</v>
      </c>
      <c r="DE18" s="203" t="e">
        <f t="shared" si="48"/>
        <v>#N/A</v>
      </c>
      <c r="DF18" s="204"/>
      <c r="DG18" s="199" t="e">
        <f t="shared" si="49"/>
        <v>#N/A</v>
      </c>
      <c r="DH18" s="200" t="e">
        <f t="shared" si="50"/>
        <v>#N/A</v>
      </c>
      <c r="DI18" s="200" t="e">
        <f t="shared" si="51"/>
        <v>#N/A</v>
      </c>
      <c r="DJ18" s="201" t="e">
        <f t="shared" si="52"/>
        <v>#N/A</v>
      </c>
      <c r="DK18" s="202" t="e">
        <f t="shared" si="53"/>
        <v>#N/A</v>
      </c>
      <c r="DL18" s="197" t="e">
        <f t="shared" si="54"/>
        <v>#N/A</v>
      </c>
      <c r="DM18" s="204"/>
      <c r="DN18" s="199" t="e">
        <f t="shared" si="55"/>
        <v>#N/A</v>
      </c>
      <c r="DO18" s="200" t="e">
        <f t="shared" si="56"/>
        <v>#N/A</v>
      </c>
      <c r="DP18" s="200" t="e">
        <f t="shared" si="57"/>
        <v>#N/A</v>
      </c>
      <c r="DQ18" s="201" t="e">
        <f t="shared" si="58"/>
        <v>#N/A</v>
      </c>
      <c r="DR18" s="202" t="e">
        <f t="shared" si="59"/>
        <v>#N/A</v>
      </c>
      <c r="DS18" s="205" t="e">
        <f t="shared" si="60"/>
        <v>#N/A</v>
      </c>
      <c r="DT18" s="206" t="e">
        <f t="shared" si="61"/>
        <v>#N/A</v>
      </c>
      <c r="DU18" s="206">
        <f t="shared" si="62"/>
        <v>0</v>
      </c>
    </row>
    <row r="19" spans="1:125" ht="26.25" customHeight="1">
      <c r="A19" s="141"/>
      <c r="B19" s="232"/>
      <c r="C19" s="233"/>
      <c r="D19" s="234"/>
      <c r="E19" s="234"/>
      <c r="F19" s="234"/>
      <c r="G19" s="234"/>
      <c r="H19" s="234"/>
      <c r="I19" s="235"/>
      <c r="J19" s="235"/>
      <c r="K19" s="234"/>
      <c r="L19" s="234"/>
      <c r="M19" s="234"/>
      <c r="N19" s="234"/>
      <c r="O19" s="236"/>
      <c r="P19" s="236"/>
      <c r="Q19" s="237"/>
      <c r="R19" s="238"/>
      <c r="S19" s="271"/>
      <c r="T19" s="134" t="e">
        <f t="shared" si="63"/>
        <v>#N/A</v>
      </c>
      <c r="U19" s="258" t="e">
        <f t="shared" si="64"/>
        <v>#N/A</v>
      </c>
      <c r="V19" s="272"/>
      <c r="W19" s="273" t="e">
        <f t="shared" si="65"/>
        <v>#N/A</v>
      </c>
      <c r="X19" s="292"/>
      <c r="Y19" s="266" t="e">
        <f t="shared" si="0"/>
        <v>#N/A</v>
      </c>
      <c r="Z19" s="135"/>
      <c r="AA19" s="258" t="e">
        <f t="shared" si="1"/>
        <v>#N/A</v>
      </c>
      <c r="AB19" s="182" t="e">
        <f t="shared" si="66"/>
        <v>#N/A</v>
      </c>
      <c r="AC19" s="206" t="e">
        <f t="shared" si="3"/>
        <v>#N/A</v>
      </c>
      <c r="AD19" s="205" t="e">
        <f t="shared" si="4"/>
        <v>#N/A</v>
      </c>
      <c r="AE19" s="278"/>
      <c r="AF19" s="259">
        <f t="shared" si="5"/>
        <v>0</v>
      </c>
      <c r="AG19" s="278"/>
      <c r="AH19" s="278"/>
      <c r="AI19" s="278"/>
      <c r="AJ19" s="278"/>
      <c r="AK19" s="318"/>
      <c r="AL19" s="260" t="e" cm="1">
        <f t="array" ref="AL19">ROUND(_xlfn.IFS($R19="Ａ重油",AK19*1,$R19="灯油",AK19*0.939,$R19="ＬＰガス",AK19*1.299,$R19="ＬＮＧ",AK19*1.56),0)</f>
        <v>#N/A</v>
      </c>
      <c r="AM19" s="318"/>
      <c r="AN19" s="260" t="e" cm="1">
        <f t="array" ref="AN19">ROUND(_xlfn.IFS($R19="Ａ重油",AM19*1,$R19="灯油",AM19*0.939,$R19="ＬＰガス",AM19*1.299,$R19="ＬＮＧ",AM19*1.56),0)</f>
        <v>#N/A</v>
      </c>
      <c r="AO19" s="43"/>
      <c r="AP19" s="46"/>
      <c r="AQ19" s="247"/>
      <c r="AR19" s="247"/>
      <c r="AS19" s="359"/>
      <c r="AT19" s="360"/>
      <c r="AU19" s="360"/>
      <c r="AV19" s="360"/>
      <c r="AW19" s="360"/>
      <c r="AX19" s="360"/>
      <c r="AY19" s="360"/>
      <c r="AZ19" s="360"/>
      <c r="BA19" s="360"/>
      <c r="BB19" s="360"/>
      <c r="BC19" s="360"/>
      <c r="BD19" s="360"/>
      <c r="BE19" s="360"/>
      <c r="BF19" s="360"/>
      <c r="BG19" s="361"/>
      <c r="BH19" s="197" t="e">
        <f t="shared" si="6"/>
        <v>#N/A</v>
      </c>
      <c r="BI19" s="198"/>
      <c r="BJ19" s="199" t="e">
        <f t="shared" si="7"/>
        <v>#N/A</v>
      </c>
      <c r="BK19" s="200" t="e">
        <f t="shared" si="8"/>
        <v>#N/A</v>
      </c>
      <c r="BL19" s="200" t="e">
        <f t="shared" si="9"/>
        <v>#N/A</v>
      </c>
      <c r="BM19" s="201" t="e">
        <f t="shared" si="10"/>
        <v>#N/A</v>
      </c>
      <c r="BN19" s="202" t="e">
        <f t="shared" si="11"/>
        <v>#N/A</v>
      </c>
      <c r="BO19" s="203" t="e">
        <f t="shared" si="12"/>
        <v>#N/A</v>
      </c>
      <c r="BP19" s="198"/>
      <c r="BQ19" s="199" t="e">
        <f t="shared" si="13"/>
        <v>#N/A</v>
      </c>
      <c r="BR19" s="200" t="e">
        <f t="shared" si="14"/>
        <v>#N/A</v>
      </c>
      <c r="BS19" s="200" t="e">
        <f t="shared" si="15"/>
        <v>#N/A</v>
      </c>
      <c r="BT19" s="201" t="e">
        <f t="shared" si="16"/>
        <v>#N/A</v>
      </c>
      <c r="BU19" s="202" t="e">
        <f t="shared" si="17"/>
        <v>#N/A</v>
      </c>
      <c r="BV19" s="203" t="e">
        <f t="shared" si="18"/>
        <v>#N/A</v>
      </c>
      <c r="BW19" s="198"/>
      <c r="BX19" s="199" t="e">
        <f t="shared" si="19"/>
        <v>#N/A</v>
      </c>
      <c r="BY19" s="200" t="e">
        <f t="shared" si="20"/>
        <v>#N/A</v>
      </c>
      <c r="BZ19" s="200" t="e">
        <f t="shared" si="21"/>
        <v>#N/A</v>
      </c>
      <c r="CA19" s="201" t="e">
        <f t="shared" si="22"/>
        <v>#N/A</v>
      </c>
      <c r="CB19" s="202" t="e">
        <f t="shared" si="23"/>
        <v>#N/A</v>
      </c>
      <c r="CC19" s="203" t="e">
        <f t="shared" si="24"/>
        <v>#N/A</v>
      </c>
      <c r="CD19" s="198"/>
      <c r="CE19" s="199" t="e">
        <f t="shared" si="25"/>
        <v>#N/A</v>
      </c>
      <c r="CF19" s="200" t="e">
        <f t="shared" si="26"/>
        <v>#N/A</v>
      </c>
      <c r="CG19" s="200" t="e">
        <f t="shared" si="27"/>
        <v>#N/A</v>
      </c>
      <c r="CH19" s="201" t="e">
        <f t="shared" si="28"/>
        <v>#N/A</v>
      </c>
      <c r="CI19" s="202" t="e">
        <f t="shared" si="29"/>
        <v>#N/A</v>
      </c>
      <c r="CJ19" s="203" t="e">
        <f t="shared" si="30"/>
        <v>#N/A</v>
      </c>
      <c r="CK19" s="198"/>
      <c r="CL19" s="199" t="e">
        <f t="shared" si="31"/>
        <v>#N/A</v>
      </c>
      <c r="CM19" s="200" t="e">
        <f t="shared" si="32"/>
        <v>#N/A</v>
      </c>
      <c r="CN19" s="200" t="e">
        <f t="shared" si="33"/>
        <v>#N/A</v>
      </c>
      <c r="CO19" s="201" t="e">
        <f t="shared" si="34"/>
        <v>#N/A</v>
      </c>
      <c r="CP19" s="202" t="e">
        <f t="shared" si="35"/>
        <v>#N/A</v>
      </c>
      <c r="CQ19" s="203" t="e">
        <f t="shared" si="36"/>
        <v>#N/A</v>
      </c>
      <c r="CR19" s="198"/>
      <c r="CS19" s="199" t="e">
        <f t="shared" si="37"/>
        <v>#N/A</v>
      </c>
      <c r="CT19" s="200" t="e">
        <f t="shared" si="38"/>
        <v>#N/A</v>
      </c>
      <c r="CU19" s="200" t="e">
        <f t="shared" si="39"/>
        <v>#N/A</v>
      </c>
      <c r="CV19" s="201" t="e">
        <f t="shared" si="40"/>
        <v>#N/A</v>
      </c>
      <c r="CW19" s="202" t="e">
        <f t="shared" si="41"/>
        <v>#N/A</v>
      </c>
      <c r="CX19" s="203" t="e">
        <f t="shared" si="42"/>
        <v>#N/A</v>
      </c>
      <c r="CY19" s="198"/>
      <c r="CZ19" s="199" t="e">
        <f t="shared" si="43"/>
        <v>#N/A</v>
      </c>
      <c r="DA19" s="200" t="e">
        <f t="shared" si="44"/>
        <v>#N/A</v>
      </c>
      <c r="DB19" s="200" t="e">
        <f t="shared" si="45"/>
        <v>#N/A</v>
      </c>
      <c r="DC19" s="201" t="e">
        <f t="shared" si="46"/>
        <v>#N/A</v>
      </c>
      <c r="DD19" s="202" t="e">
        <f t="shared" si="47"/>
        <v>#N/A</v>
      </c>
      <c r="DE19" s="203" t="e">
        <f t="shared" si="48"/>
        <v>#N/A</v>
      </c>
      <c r="DF19" s="204"/>
      <c r="DG19" s="199" t="e">
        <f t="shared" si="49"/>
        <v>#N/A</v>
      </c>
      <c r="DH19" s="200" t="e">
        <f t="shared" si="50"/>
        <v>#N/A</v>
      </c>
      <c r="DI19" s="200" t="e">
        <f t="shared" si="51"/>
        <v>#N/A</v>
      </c>
      <c r="DJ19" s="201" t="e">
        <f t="shared" si="52"/>
        <v>#N/A</v>
      </c>
      <c r="DK19" s="202" t="e">
        <f t="shared" si="53"/>
        <v>#N/A</v>
      </c>
      <c r="DL19" s="197" t="e">
        <f t="shared" si="54"/>
        <v>#N/A</v>
      </c>
      <c r="DM19" s="204"/>
      <c r="DN19" s="199" t="e">
        <f t="shared" si="55"/>
        <v>#N/A</v>
      </c>
      <c r="DO19" s="200" t="e">
        <f t="shared" si="56"/>
        <v>#N/A</v>
      </c>
      <c r="DP19" s="200" t="e">
        <f t="shared" si="57"/>
        <v>#N/A</v>
      </c>
      <c r="DQ19" s="201" t="e">
        <f t="shared" si="58"/>
        <v>#N/A</v>
      </c>
      <c r="DR19" s="202" t="e">
        <f t="shared" si="59"/>
        <v>#N/A</v>
      </c>
      <c r="DS19" s="205" t="e">
        <f t="shared" si="60"/>
        <v>#N/A</v>
      </c>
      <c r="DT19" s="206" t="e">
        <f t="shared" si="61"/>
        <v>#N/A</v>
      </c>
      <c r="DU19" s="206">
        <f t="shared" si="62"/>
        <v>0</v>
      </c>
    </row>
    <row r="20" spans="1:125" ht="26.25" customHeight="1">
      <c r="A20" s="141"/>
      <c r="B20" s="232"/>
      <c r="C20" s="233"/>
      <c r="D20" s="234"/>
      <c r="E20" s="234"/>
      <c r="F20" s="234"/>
      <c r="G20" s="234"/>
      <c r="H20" s="234"/>
      <c r="I20" s="235"/>
      <c r="J20" s="235"/>
      <c r="K20" s="234"/>
      <c r="L20" s="234"/>
      <c r="M20" s="234"/>
      <c r="N20" s="234"/>
      <c r="O20" s="236"/>
      <c r="P20" s="236"/>
      <c r="Q20" s="237"/>
      <c r="R20" s="238"/>
      <c r="S20" s="271"/>
      <c r="T20" s="134" t="e">
        <f t="shared" si="63"/>
        <v>#N/A</v>
      </c>
      <c r="U20" s="258" t="e">
        <f t="shared" si="64"/>
        <v>#N/A</v>
      </c>
      <c r="V20" s="272"/>
      <c r="W20" s="273" t="e">
        <f t="shared" si="65"/>
        <v>#N/A</v>
      </c>
      <c r="X20" s="292"/>
      <c r="Y20" s="266" t="e">
        <f t="shared" si="0"/>
        <v>#N/A</v>
      </c>
      <c r="Z20" s="135"/>
      <c r="AA20" s="258" t="e">
        <f t="shared" si="1"/>
        <v>#N/A</v>
      </c>
      <c r="AB20" s="182" t="e">
        <f t="shared" si="66"/>
        <v>#N/A</v>
      </c>
      <c r="AC20" s="206" t="e">
        <f t="shared" si="3"/>
        <v>#N/A</v>
      </c>
      <c r="AD20" s="205" t="e">
        <f t="shared" si="4"/>
        <v>#N/A</v>
      </c>
      <c r="AE20" s="278"/>
      <c r="AF20" s="259">
        <f t="shared" si="5"/>
        <v>0</v>
      </c>
      <c r="AG20" s="278"/>
      <c r="AH20" s="278"/>
      <c r="AI20" s="278"/>
      <c r="AJ20" s="278"/>
      <c r="AK20" s="318"/>
      <c r="AL20" s="260" t="e" cm="1">
        <f t="array" ref="AL20">ROUND(_xlfn.IFS($R20="Ａ重油",AK20*1,$R20="灯油",AK20*0.939,$R20="ＬＰガス",AK20*1.299,$R20="ＬＮＧ",AK20*1.56),0)</f>
        <v>#N/A</v>
      </c>
      <c r="AM20" s="318"/>
      <c r="AN20" s="260" t="e" cm="1">
        <f t="array" ref="AN20">ROUND(_xlfn.IFS($R20="Ａ重油",AM20*1,$R20="灯油",AM20*0.939,$R20="ＬＰガス",AM20*1.299,$R20="ＬＮＧ",AM20*1.56),0)</f>
        <v>#N/A</v>
      </c>
      <c r="AO20" s="323"/>
      <c r="AP20" s="324"/>
      <c r="AQ20" s="247"/>
      <c r="AR20" s="247"/>
      <c r="AS20" s="359"/>
      <c r="AT20" s="360"/>
      <c r="AU20" s="360"/>
      <c r="AV20" s="360"/>
      <c r="AW20" s="360"/>
      <c r="AX20" s="360"/>
      <c r="AY20" s="360"/>
      <c r="AZ20" s="360"/>
      <c r="BA20" s="360"/>
      <c r="BB20" s="360"/>
      <c r="BC20" s="360"/>
      <c r="BD20" s="360"/>
      <c r="BE20" s="360"/>
      <c r="BF20" s="360"/>
      <c r="BG20" s="361"/>
      <c r="BH20" s="197" t="e">
        <f t="shared" si="6"/>
        <v>#N/A</v>
      </c>
      <c r="BI20" s="198"/>
      <c r="BJ20" s="199" t="e">
        <f t="shared" si="7"/>
        <v>#N/A</v>
      </c>
      <c r="BK20" s="200" t="e">
        <f t="shared" si="8"/>
        <v>#N/A</v>
      </c>
      <c r="BL20" s="200" t="e">
        <f t="shared" si="9"/>
        <v>#N/A</v>
      </c>
      <c r="BM20" s="201" t="e">
        <f t="shared" si="10"/>
        <v>#N/A</v>
      </c>
      <c r="BN20" s="202" t="e">
        <f t="shared" si="11"/>
        <v>#N/A</v>
      </c>
      <c r="BO20" s="203" t="e">
        <f t="shared" si="12"/>
        <v>#N/A</v>
      </c>
      <c r="BP20" s="198"/>
      <c r="BQ20" s="199" t="e">
        <f t="shared" si="13"/>
        <v>#N/A</v>
      </c>
      <c r="BR20" s="200" t="e">
        <f t="shared" si="14"/>
        <v>#N/A</v>
      </c>
      <c r="BS20" s="200" t="e">
        <f t="shared" si="15"/>
        <v>#N/A</v>
      </c>
      <c r="BT20" s="201" t="e">
        <f t="shared" si="16"/>
        <v>#N/A</v>
      </c>
      <c r="BU20" s="202" t="e">
        <f t="shared" si="17"/>
        <v>#N/A</v>
      </c>
      <c r="BV20" s="203" t="e">
        <f t="shared" si="18"/>
        <v>#N/A</v>
      </c>
      <c r="BW20" s="198"/>
      <c r="BX20" s="199" t="e">
        <f t="shared" si="19"/>
        <v>#N/A</v>
      </c>
      <c r="BY20" s="200" t="e">
        <f t="shared" si="20"/>
        <v>#N/A</v>
      </c>
      <c r="BZ20" s="200" t="e">
        <f t="shared" si="21"/>
        <v>#N/A</v>
      </c>
      <c r="CA20" s="201" t="e">
        <f t="shared" si="22"/>
        <v>#N/A</v>
      </c>
      <c r="CB20" s="202" t="e">
        <f t="shared" si="23"/>
        <v>#N/A</v>
      </c>
      <c r="CC20" s="203" t="e">
        <f t="shared" si="24"/>
        <v>#N/A</v>
      </c>
      <c r="CD20" s="198"/>
      <c r="CE20" s="199" t="e">
        <f t="shared" si="25"/>
        <v>#N/A</v>
      </c>
      <c r="CF20" s="200" t="e">
        <f t="shared" si="26"/>
        <v>#N/A</v>
      </c>
      <c r="CG20" s="200" t="e">
        <f t="shared" si="27"/>
        <v>#N/A</v>
      </c>
      <c r="CH20" s="201" t="e">
        <f t="shared" si="28"/>
        <v>#N/A</v>
      </c>
      <c r="CI20" s="202" t="e">
        <f t="shared" si="29"/>
        <v>#N/A</v>
      </c>
      <c r="CJ20" s="203" t="e">
        <f t="shared" si="30"/>
        <v>#N/A</v>
      </c>
      <c r="CK20" s="198"/>
      <c r="CL20" s="199" t="e">
        <f t="shared" si="31"/>
        <v>#N/A</v>
      </c>
      <c r="CM20" s="200" t="e">
        <f t="shared" si="32"/>
        <v>#N/A</v>
      </c>
      <c r="CN20" s="200" t="e">
        <f t="shared" si="33"/>
        <v>#N/A</v>
      </c>
      <c r="CO20" s="201" t="e">
        <f t="shared" si="34"/>
        <v>#N/A</v>
      </c>
      <c r="CP20" s="202" t="e">
        <f t="shared" si="35"/>
        <v>#N/A</v>
      </c>
      <c r="CQ20" s="203" t="e">
        <f t="shared" si="36"/>
        <v>#N/A</v>
      </c>
      <c r="CR20" s="198"/>
      <c r="CS20" s="199" t="e">
        <f t="shared" si="37"/>
        <v>#N/A</v>
      </c>
      <c r="CT20" s="200" t="e">
        <f t="shared" si="38"/>
        <v>#N/A</v>
      </c>
      <c r="CU20" s="200" t="e">
        <f t="shared" si="39"/>
        <v>#N/A</v>
      </c>
      <c r="CV20" s="201" t="e">
        <f t="shared" si="40"/>
        <v>#N/A</v>
      </c>
      <c r="CW20" s="202" t="e">
        <f t="shared" si="41"/>
        <v>#N/A</v>
      </c>
      <c r="CX20" s="203" t="e">
        <f t="shared" si="42"/>
        <v>#N/A</v>
      </c>
      <c r="CY20" s="198"/>
      <c r="CZ20" s="199" t="e">
        <f t="shared" si="43"/>
        <v>#N/A</v>
      </c>
      <c r="DA20" s="200" t="e">
        <f t="shared" si="44"/>
        <v>#N/A</v>
      </c>
      <c r="DB20" s="200" t="e">
        <f t="shared" si="45"/>
        <v>#N/A</v>
      </c>
      <c r="DC20" s="201" t="e">
        <f t="shared" si="46"/>
        <v>#N/A</v>
      </c>
      <c r="DD20" s="202" t="e">
        <f t="shared" si="47"/>
        <v>#N/A</v>
      </c>
      <c r="DE20" s="203" t="e">
        <f t="shared" si="48"/>
        <v>#N/A</v>
      </c>
      <c r="DF20" s="204"/>
      <c r="DG20" s="199" t="e">
        <f t="shared" si="49"/>
        <v>#N/A</v>
      </c>
      <c r="DH20" s="200" t="e">
        <f t="shared" si="50"/>
        <v>#N/A</v>
      </c>
      <c r="DI20" s="200" t="e">
        <f t="shared" si="51"/>
        <v>#N/A</v>
      </c>
      <c r="DJ20" s="201" t="e">
        <f t="shared" si="52"/>
        <v>#N/A</v>
      </c>
      <c r="DK20" s="202" t="e">
        <f t="shared" si="53"/>
        <v>#N/A</v>
      </c>
      <c r="DL20" s="197" t="e">
        <f t="shared" si="54"/>
        <v>#N/A</v>
      </c>
      <c r="DM20" s="204"/>
      <c r="DN20" s="199" t="e">
        <f t="shared" si="55"/>
        <v>#N/A</v>
      </c>
      <c r="DO20" s="200" t="e">
        <f t="shared" si="56"/>
        <v>#N/A</v>
      </c>
      <c r="DP20" s="200" t="e">
        <f t="shared" si="57"/>
        <v>#N/A</v>
      </c>
      <c r="DQ20" s="201" t="e">
        <f t="shared" si="58"/>
        <v>#N/A</v>
      </c>
      <c r="DR20" s="202" t="e">
        <f t="shared" si="59"/>
        <v>#N/A</v>
      </c>
      <c r="DS20" s="205" t="e">
        <f t="shared" si="60"/>
        <v>#N/A</v>
      </c>
      <c r="DT20" s="206" t="e">
        <f t="shared" si="61"/>
        <v>#N/A</v>
      </c>
      <c r="DU20" s="206">
        <f t="shared" si="62"/>
        <v>0</v>
      </c>
    </row>
    <row r="21" spans="1:125" ht="26.25" customHeight="1">
      <c r="A21" s="141"/>
      <c r="B21" s="232"/>
      <c r="C21" s="233"/>
      <c r="D21" s="234"/>
      <c r="E21" s="234"/>
      <c r="F21" s="234"/>
      <c r="G21" s="234"/>
      <c r="H21" s="234"/>
      <c r="I21" s="235"/>
      <c r="J21" s="235"/>
      <c r="K21" s="234"/>
      <c r="L21" s="234"/>
      <c r="M21" s="234"/>
      <c r="N21" s="234"/>
      <c r="O21" s="236"/>
      <c r="P21" s="236"/>
      <c r="Q21" s="237"/>
      <c r="R21" s="238"/>
      <c r="S21" s="271"/>
      <c r="T21" s="134" t="e">
        <f t="shared" si="63"/>
        <v>#N/A</v>
      </c>
      <c r="U21" s="258" t="e">
        <f t="shared" si="64"/>
        <v>#N/A</v>
      </c>
      <c r="V21" s="272"/>
      <c r="W21" s="273" t="e">
        <f t="shared" si="65"/>
        <v>#N/A</v>
      </c>
      <c r="X21" s="292"/>
      <c r="Y21" s="266" t="e">
        <f t="shared" si="0"/>
        <v>#N/A</v>
      </c>
      <c r="Z21" s="135"/>
      <c r="AA21" s="258" t="e">
        <f t="shared" si="1"/>
        <v>#N/A</v>
      </c>
      <c r="AB21" s="182" t="e">
        <f t="shared" si="66"/>
        <v>#N/A</v>
      </c>
      <c r="AC21" s="206" t="e">
        <f t="shared" si="3"/>
        <v>#N/A</v>
      </c>
      <c r="AD21" s="205" t="e">
        <f t="shared" si="4"/>
        <v>#N/A</v>
      </c>
      <c r="AE21" s="278"/>
      <c r="AF21" s="259">
        <f t="shared" si="5"/>
        <v>0</v>
      </c>
      <c r="AG21" s="278"/>
      <c r="AH21" s="278"/>
      <c r="AI21" s="278"/>
      <c r="AJ21" s="278"/>
      <c r="AK21" s="319"/>
      <c r="AL21" s="260" t="e" cm="1">
        <f t="array" ref="AL21">ROUND(_xlfn.IFS($R21="Ａ重油",AK21*1,$R21="灯油",AK21*0.939,$R21="ＬＰガス",AK21*1.299,$R21="ＬＮＧ",AK21*1.56),0)</f>
        <v>#N/A</v>
      </c>
      <c r="AM21" s="319"/>
      <c r="AN21" s="260" t="e" cm="1">
        <f t="array" ref="AN21">ROUND(_xlfn.IFS($R21="Ａ重油",AM21*1,$R21="灯油",AM21*0.939,$R21="ＬＰガス",AM21*1.299,$R21="ＬＮＧ",AM21*1.56),0)</f>
        <v>#N/A</v>
      </c>
      <c r="AO21" s="43"/>
      <c r="AP21" s="46"/>
      <c r="AQ21" s="247"/>
      <c r="AR21" s="247"/>
      <c r="AS21" s="248"/>
      <c r="AT21" s="249"/>
      <c r="AU21" s="249"/>
      <c r="AV21" s="249"/>
      <c r="AW21" s="249"/>
      <c r="AX21" s="249"/>
      <c r="AY21" s="249"/>
      <c r="AZ21" s="249"/>
      <c r="BA21" s="249"/>
      <c r="BB21" s="249"/>
      <c r="BC21" s="249"/>
      <c r="BD21" s="249"/>
      <c r="BE21" s="249"/>
      <c r="BF21" s="249"/>
      <c r="BG21" s="250"/>
      <c r="BH21" s="197" t="e">
        <f t="shared" si="6"/>
        <v>#N/A</v>
      </c>
      <c r="BI21" s="198"/>
      <c r="BJ21" s="199" t="e">
        <f t="shared" si="7"/>
        <v>#N/A</v>
      </c>
      <c r="BK21" s="200" t="e">
        <f t="shared" si="8"/>
        <v>#N/A</v>
      </c>
      <c r="BL21" s="200" t="e">
        <f t="shared" si="9"/>
        <v>#N/A</v>
      </c>
      <c r="BM21" s="201" t="e">
        <f t="shared" si="10"/>
        <v>#N/A</v>
      </c>
      <c r="BN21" s="202" t="e">
        <f t="shared" si="11"/>
        <v>#N/A</v>
      </c>
      <c r="BO21" s="203" t="e">
        <f t="shared" si="12"/>
        <v>#N/A</v>
      </c>
      <c r="BP21" s="198"/>
      <c r="BQ21" s="199" t="e">
        <f t="shared" si="13"/>
        <v>#N/A</v>
      </c>
      <c r="BR21" s="200" t="e">
        <f t="shared" si="14"/>
        <v>#N/A</v>
      </c>
      <c r="BS21" s="200" t="e">
        <f t="shared" si="15"/>
        <v>#N/A</v>
      </c>
      <c r="BT21" s="201" t="e">
        <f t="shared" si="16"/>
        <v>#N/A</v>
      </c>
      <c r="BU21" s="202" t="e">
        <f t="shared" si="17"/>
        <v>#N/A</v>
      </c>
      <c r="BV21" s="203" t="e">
        <f t="shared" si="18"/>
        <v>#N/A</v>
      </c>
      <c r="BW21" s="198"/>
      <c r="BX21" s="199" t="e">
        <f t="shared" si="19"/>
        <v>#N/A</v>
      </c>
      <c r="BY21" s="200" t="e">
        <f t="shared" si="20"/>
        <v>#N/A</v>
      </c>
      <c r="BZ21" s="200" t="e">
        <f t="shared" si="21"/>
        <v>#N/A</v>
      </c>
      <c r="CA21" s="201" t="e">
        <f t="shared" si="22"/>
        <v>#N/A</v>
      </c>
      <c r="CB21" s="202" t="e">
        <f t="shared" si="23"/>
        <v>#N/A</v>
      </c>
      <c r="CC21" s="203" t="e">
        <f t="shared" si="24"/>
        <v>#N/A</v>
      </c>
      <c r="CD21" s="198"/>
      <c r="CE21" s="199" t="e">
        <f t="shared" si="25"/>
        <v>#N/A</v>
      </c>
      <c r="CF21" s="200" t="e">
        <f t="shared" si="26"/>
        <v>#N/A</v>
      </c>
      <c r="CG21" s="200" t="e">
        <f t="shared" si="27"/>
        <v>#N/A</v>
      </c>
      <c r="CH21" s="201" t="e">
        <f t="shared" si="28"/>
        <v>#N/A</v>
      </c>
      <c r="CI21" s="202" t="e">
        <f t="shared" si="29"/>
        <v>#N/A</v>
      </c>
      <c r="CJ21" s="203" t="e">
        <f t="shared" si="30"/>
        <v>#N/A</v>
      </c>
      <c r="CK21" s="198"/>
      <c r="CL21" s="199" t="e">
        <f t="shared" si="31"/>
        <v>#N/A</v>
      </c>
      <c r="CM21" s="200" t="e">
        <f t="shared" si="32"/>
        <v>#N/A</v>
      </c>
      <c r="CN21" s="200" t="e">
        <f t="shared" si="33"/>
        <v>#N/A</v>
      </c>
      <c r="CO21" s="201" t="e">
        <f t="shared" si="34"/>
        <v>#N/A</v>
      </c>
      <c r="CP21" s="202" t="e">
        <f t="shared" si="35"/>
        <v>#N/A</v>
      </c>
      <c r="CQ21" s="203" t="e">
        <f t="shared" si="36"/>
        <v>#N/A</v>
      </c>
      <c r="CR21" s="198"/>
      <c r="CS21" s="199" t="e">
        <f t="shared" si="37"/>
        <v>#N/A</v>
      </c>
      <c r="CT21" s="200" t="e">
        <f t="shared" si="38"/>
        <v>#N/A</v>
      </c>
      <c r="CU21" s="200" t="e">
        <f t="shared" si="39"/>
        <v>#N/A</v>
      </c>
      <c r="CV21" s="201" t="e">
        <f t="shared" si="40"/>
        <v>#N/A</v>
      </c>
      <c r="CW21" s="202" t="e">
        <f t="shared" si="41"/>
        <v>#N/A</v>
      </c>
      <c r="CX21" s="203" t="e">
        <f t="shared" si="42"/>
        <v>#N/A</v>
      </c>
      <c r="CY21" s="198"/>
      <c r="CZ21" s="199" t="e">
        <f t="shared" si="43"/>
        <v>#N/A</v>
      </c>
      <c r="DA21" s="200" t="e">
        <f t="shared" si="44"/>
        <v>#N/A</v>
      </c>
      <c r="DB21" s="200" t="e">
        <f t="shared" si="45"/>
        <v>#N/A</v>
      </c>
      <c r="DC21" s="201" t="e">
        <f t="shared" si="46"/>
        <v>#N/A</v>
      </c>
      <c r="DD21" s="202" t="e">
        <f t="shared" si="47"/>
        <v>#N/A</v>
      </c>
      <c r="DE21" s="203" t="e">
        <f t="shared" si="48"/>
        <v>#N/A</v>
      </c>
      <c r="DF21" s="204"/>
      <c r="DG21" s="199" t="e">
        <f t="shared" si="49"/>
        <v>#N/A</v>
      </c>
      <c r="DH21" s="200" t="e">
        <f t="shared" si="50"/>
        <v>#N/A</v>
      </c>
      <c r="DI21" s="200" t="e">
        <f t="shared" si="51"/>
        <v>#N/A</v>
      </c>
      <c r="DJ21" s="201" t="e">
        <f t="shared" si="52"/>
        <v>#N/A</v>
      </c>
      <c r="DK21" s="202" t="e">
        <f t="shared" si="53"/>
        <v>#N/A</v>
      </c>
      <c r="DL21" s="197" t="e">
        <f t="shared" si="54"/>
        <v>#N/A</v>
      </c>
      <c r="DM21" s="204"/>
      <c r="DN21" s="199" t="e">
        <f t="shared" si="55"/>
        <v>#N/A</v>
      </c>
      <c r="DO21" s="200" t="e">
        <f t="shared" si="56"/>
        <v>#N/A</v>
      </c>
      <c r="DP21" s="200" t="e">
        <f t="shared" si="57"/>
        <v>#N/A</v>
      </c>
      <c r="DQ21" s="201" t="e">
        <f t="shared" si="58"/>
        <v>#N/A</v>
      </c>
      <c r="DR21" s="202" t="e">
        <f t="shared" si="59"/>
        <v>#N/A</v>
      </c>
      <c r="DS21" s="205" t="e">
        <f t="shared" si="60"/>
        <v>#N/A</v>
      </c>
      <c r="DT21" s="206" t="e">
        <f t="shared" si="61"/>
        <v>#N/A</v>
      </c>
      <c r="DU21" s="206">
        <f t="shared" si="62"/>
        <v>0</v>
      </c>
    </row>
    <row r="22" spans="1:125" ht="26.25" customHeight="1">
      <c r="A22" s="141"/>
      <c r="B22" s="232"/>
      <c r="C22" s="233"/>
      <c r="D22" s="234"/>
      <c r="E22" s="234"/>
      <c r="F22" s="234"/>
      <c r="G22" s="234"/>
      <c r="H22" s="234"/>
      <c r="I22" s="235"/>
      <c r="J22" s="235"/>
      <c r="K22" s="234"/>
      <c r="L22" s="234"/>
      <c r="M22" s="234"/>
      <c r="N22" s="234"/>
      <c r="O22" s="236"/>
      <c r="P22" s="236"/>
      <c r="Q22" s="237"/>
      <c r="R22" s="238"/>
      <c r="S22" s="271"/>
      <c r="T22" s="134" t="e">
        <f t="shared" si="63"/>
        <v>#N/A</v>
      </c>
      <c r="U22" s="258" t="e">
        <f t="shared" si="64"/>
        <v>#N/A</v>
      </c>
      <c r="V22" s="272"/>
      <c r="W22" s="273" t="e">
        <f t="shared" si="65"/>
        <v>#N/A</v>
      </c>
      <c r="X22" s="292"/>
      <c r="Y22" s="266" t="e">
        <f t="shared" si="0"/>
        <v>#N/A</v>
      </c>
      <c r="Z22" s="135"/>
      <c r="AA22" s="258" t="e">
        <f t="shared" si="1"/>
        <v>#N/A</v>
      </c>
      <c r="AB22" s="182" t="e">
        <f t="shared" si="66"/>
        <v>#N/A</v>
      </c>
      <c r="AC22" s="206" t="e">
        <f t="shared" si="3"/>
        <v>#N/A</v>
      </c>
      <c r="AD22" s="205" t="e">
        <f t="shared" si="4"/>
        <v>#N/A</v>
      </c>
      <c r="AE22" s="279"/>
      <c r="AF22" s="259">
        <f t="shared" si="5"/>
        <v>0</v>
      </c>
      <c r="AG22" s="278"/>
      <c r="AH22" s="278"/>
      <c r="AI22" s="278"/>
      <c r="AJ22" s="278"/>
      <c r="AK22" s="318"/>
      <c r="AL22" s="260" t="e" cm="1">
        <f t="array" ref="AL22">ROUND(_xlfn.IFS($R22="Ａ重油",AK22*1,$R22="灯油",AK22*0.939,$R22="ＬＰガス",AK22*1.299,$R22="ＬＮＧ",AK22*1.56),0)</f>
        <v>#N/A</v>
      </c>
      <c r="AM22" s="318"/>
      <c r="AN22" s="260" t="e" cm="1">
        <f t="array" ref="AN22">ROUND(_xlfn.IFS($R22="Ａ重油",AM22*1,$R22="灯油",AM22*0.939,$R22="ＬＰガス",AM22*1.299,$R22="ＬＮＧ",AM22*1.56),0)</f>
        <v>#N/A</v>
      </c>
      <c r="AO22" s="43"/>
      <c r="AP22" s="46"/>
      <c r="AQ22" s="247"/>
      <c r="AR22" s="247"/>
      <c r="AS22" s="248"/>
      <c r="AT22" s="249"/>
      <c r="AU22" s="249"/>
      <c r="AV22" s="249"/>
      <c r="AW22" s="249"/>
      <c r="AX22" s="249"/>
      <c r="AY22" s="249"/>
      <c r="AZ22" s="249"/>
      <c r="BA22" s="249"/>
      <c r="BB22" s="249"/>
      <c r="BC22" s="249"/>
      <c r="BD22" s="249"/>
      <c r="BE22" s="249"/>
      <c r="BF22" s="249"/>
      <c r="BG22" s="250"/>
      <c r="BH22" s="197" t="e">
        <f t="shared" si="6"/>
        <v>#N/A</v>
      </c>
      <c r="BI22" s="198"/>
      <c r="BJ22" s="199" t="e">
        <f t="shared" si="7"/>
        <v>#N/A</v>
      </c>
      <c r="BK22" s="200" t="e">
        <f t="shared" si="8"/>
        <v>#N/A</v>
      </c>
      <c r="BL22" s="200" t="e">
        <f t="shared" si="9"/>
        <v>#N/A</v>
      </c>
      <c r="BM22" s="201" t="e">
        <f t="shared" si="10"/>
        <v>#N/A</v>
      </c>
      <c r="BN22" s="202" t="e">
        <f t="shared" si="11"/>
        <v>#N/A</v>
      </c>
      <c r="BO22" s="203" t="e">
        <f t="shared" si="12"/>
        <v>#N/A</v>
      </c>
      <c r="BP22" s="198"/>
      <c r="BQ22" s="199" t="e">
        <f t="shared" si="13"/>
        <v>#N/A</v>
      </c>
      <c r="BR22" s="200" t="e">
        <f t="shared" si="14"/>
        <v>#N/A</v>
      </c>
      <c r="BS22" s="200" t="e">
        <f t="shared" si="15"/>
        <v>#N/A</v>
      </c>
      <c r="BT22" s="201" t="e">
        <f t="shared" si="16"/>
        <v>#N/A</v>
      </c>
      <c r="BU22" s="202" t="e">
        <f t="shared" si="17"/>
        <v>#N/A</v>
      </c>
      <c r="BV22" s="203" t="e">
        <f t="shared" si="18"/>
        <v>#N/A</v>
      </c>
      <c r="BW22" s="198"/>
      <c r="BX22" s="199" t="e">
        <f t="shared" si="19"/>
        <v>#N/A</v>
      </c>
      <c r="BY22" s="200" t="e">
        <f t="shared" si="20"/>
        <v>#N/A</v>
      </c>
      <c r="BZ22" s="200" t="e">
        <f t="shared" si="21"/>
        <v>#N/A</v>
      </c>
      <c r="CA22" s="201" t="e">
        <f t="shared" si="22"/>
        <v>#N/A</v>
      </c>
      <c r="CB22" s="202" t="e">
        <f t="shared" si="23"/>
        <v>#N/A</v>
      </c>
      <c r="CC22" s="203" t="e">
        <f t="shared" si="24"/>
        <v>#N/A</v>
      </c>
      <c r="CD22" s="198"/>
      <c r="CE22" s="199" t="e">
        <f t="shared" si="25"/>
        <v>#N/A</v>
      </c>
      <c r="CF22" s="200" t="e">
        <f t="shared" si="26"/>
        <v>#N/A</v>
      </c>
      <c r="CG22" s="200" t="e">
        <f t="shared" si="27"/>
        <v>#N/A</v>
      </c>
      <c r="CH22" s="201" t="e">
        <f t="shared" si="28"/>
        <v>#N/A</v>
      </c>
      <c r="CI22" s="202" t="e">
        <f t="shared" si="29"/>
        <v>#N/A</v>
      </c>
      <c r="CJ22" s="203" t="e">
        <f t="shared" si="30"/>
        <v>#N/A</v>
      </c>
      <c r="CK22" s="198"/>
      <c r="CL22" s="199" t="e">
        <f t="shared" si="31"/>
        <v>#N/A</v>
      </c>
      <c r="CM22" s="200" t="e">
        <f t="shared" si="32"/>
        <v>#N/A</v>
      </c>
      <c r="CN22" s="200" t="e">
        <f t="shared" si="33"/>
        <v>#N/A</v>
      </c>
      <c r="CO22" s="201" t="e">
        <f t="shared" si="34"/>
        <v>#N/A</v>
      </c>
      <c r="CP22" s="202" t="e">
        <f t="shared" si="35"/>
        <v>#N/A</v>
      </c>
      <c r="CQ22" s="203" t="e">
        <f t="shared" si="36"/>
        <v>#N/A</v>
      </c>
      <c r="CR22" s="198"/>
      <c r="CS22" s="199" t="e">
        <f t="shared" si="37"/>
        <v>#N/A</v>
      </c>
      <c r="CT22" s="200" t="e">
        <f t="shared" si="38"/>
        <v>#N/A</v>
      </c>
      <c r="CU22" s="200" t="e">
        <f t="shared" si="39"/>
        <v>#N/A</v>
      </c>
      <c r="CV22" s="201" t="e">
        <f t="shared" si="40"/>
        <v>#N/A</v>
      </c>
      <c r="CW22" s="202" t="e">
        <f t="shared" si="41"/>
        <v>#N/A</v>
      </c>
      <c r="CX22" s="203" t="e">
        <f t="shared" si="42"/>
        <v>#N/A</v>
      </c>
      <c r="CY22" s="198"/>
      <c r="CZ22" s="199" t="e">
        <f t="shared" si="43"/>
        <v>#N/A</v>
      </c>
      <c r="DA22" s="200" t="e">
        <f t="shared" si="44"/>
        <v>#N/A</v>
      </c>
      <c r="DB22" s="200" t="e">
        <f t="shared" si="45"/>
        <v>#N/A</v>
      </c>
      <c r="DC22" s="201" t="e">
        <f t="shared" si="46"/>
        <v>#N/A</v>
      </c>
      <c r="DD22" s="202" t="e">
        <f t="shared" si="47"/>
        <v>#N/A</v>
      </c>
      <c r="DE22" s="203" t="e">
        <f t="shared" si="48"/>
        <v>#N/A</v>
      </c>
      <c r="DF22" s="204"/>
      <c r="DG22" s="199" t="e">
        <f t="shared" si="49"/>
        <v>#N/A</v>
      </c>
      <c r="DH22" s="200" t="e">
        <f t="shared" si="50"/>
        <v>#N/A</v>
      </c>
      <c r="DI22" s="200" t="e">
        <f t="shared" si="51"/>
        <v>#N/A</v>
      </c>
      <c r="DJ22" s="201" t="e">
        <f t="shared" si="52"/>
        <v>#N/A</v>
      </c>
      <c r="DK22" s="202" t="e">
        <f t="shared" si="53"/>
        <v>#N/A</v>
      </c>
      <c r="DL22" s="197" t="e">
        <f t="shared" si="54"/>
        <v>#N/A</v>
      </c>
      <c r="DM22" s="204"/>
      <c r="DN22" s="199" t="e">
        <f t="shared" si="55"/>
        <v>#N/A</v>
      </c>
      <c r="DO22" s="200" t="e">
        <f t="shared" si="56"/>
        <v>#N/A</v>
      </c>
      <c r="DP22" s="200" t="e">
        <f t="shared" si="57"/>
        <v>#N/A</v>
      </c>
      <c r="DQ22" s="201" t="e">
        <f t="shared" si="58"/>
        <v>#N/A</v>
      </c>
      <c r="DR22" s="202" t="e">
        <f t="shared" si="59"/>
        <v>#N/A</v>
      </c>
      <c r="DS22" s="205" t="e">
        <f t="shared" si="60"/>
        <v>#N/A</v>
      </c>
      <c r="DT22" s="206" t="e">
        <f t="shared" si="61"/>
        <v>#N/A</v>
      </c>
      <c r="DU22" s="206">
        <f t="shared" si="62"/>
        <v>0</v>
      </c>
    </row>
    <row r="23" spans="1:125" ht="26.25" customHeight="1">
      <c r="A23" s="141"/>
      <c r="B23" s="232"/>
      <c r="C23" s="233"/>
      <c r="D23" s="234"/>
      <c r="E23" s="234"/>
      <c r="F23" s="234"/>
      <c r="G23" s="234"/>
      <c r="H23" s="234"/>
      <c r="I23" s="235"/>
      <c r="J23" s="235"/>
      <c r="K23" s="234"/>
      <c r="L23" s="234"/>
      <c r="M23" s="234"/>
      <c r="N23" s="234"/>
      <c r="O23" s="236"/>
      <c r="P23" s="236"/>
      <c r="Q23" s="237"/>
      <c r="R23" s="238"/>
      <c r="S23" s="271"/>
      <c r="T23" s="134" t="e">
        <f t="shared" si="63"/>
        <v>#N/A</v>
      </c>
      <c r="U23" s="258" t="e">
        <f t="shared" si="64"/>
        <v>#N/A</v>
      </c>
      <c r="V23" s="272"/>
      <c r="W23" s="273" t="e">
        <f t="shared" si="65"/>
        <v>#N/A</v>
      </c>
      <c r="X23" s="292"/>
      <c r="Y23" s="266" t="e">
        <f t="shared" si="0"/>
        <v>#N/A</v>
      </c>
      <c r="Z23" s="135"/>
      <c r="AA23" s="258" t="e">
        <f t="shared" si="1"/>
        <v>#N/A</v>
      </c>
      <c r="AB23" s="182" t="e">
        <f t="shared" si="66"/>
        <v>#N/A</v>
      </c>
      <c r="AC23" s="206" t="e">
        <f t="shared" si="3"/>
        <v>#N/A</v>
      </c>
      <c r="AD23" s="205" t="e">
        <f t="shared" si="4"/>
        <v>#N/A</v>
      </c>
      <c r="AE23" s="278"/>
      <c r="AF23" s="259">
        <f t="shared" si="5"/>
        <v>0</v>
      </c>
      <c r="AG23" s="278"/>
      <c r="AH23" s="278"/>
      <c r="AI23" s="278"/>
      <c r="AJ23" s="278"/>
      <c r="AK23" s="318"/>
      <c r="AL23" s="260" t="e" cm="1">
        <f t="array" ref="AL23">ROUND(_xlfn.IFS($R23="Ａ重油",AK23*1,$R23="灯油",AK23*0.939,$R23="ＬＰガス",AK23*1.299,$R23="ＬＮＧ",AK23*1.56),0)</f>
        <v>#N/A</v>
      </c>
      <c r="AM23" s="318"/>
      <c r="AN23" s="260" t="e" cm="1">
        <f t="array" ref="AN23">ROUND(_xlfn.IFS($R23="Ａ重油",AM23*1,$R23="灯油",AM23*0.939,$R23="ＬＰガス",AM23*1.299,$R23="ＬＮＧ",AM23*1.56),0)</f>
        <v>#N/A</v>
      </c>
      <c r="AO23" s="43"/>
      <c r="AP23" s="46"/>
      <c r="AQ23" s="247"/>
      <c r="AR23" s="247"/>
      <c r="AS23" s="248"/>
      <c r="AT23" s="249"/>
      <c r="AU23" s="249"/>
      <c r="AV23" s="249"/>
      <c r="AW23" s="249"/>
      <c r="AX23" s="249"/>
      <c r="AY23" s="249"/>
      <c r="AZ23" s="249"/>
      <c r="BA23" s="249"/>
      <c r="BB23" s="249"/>
      <c r="BC23" s="249"/>
      <c r="BD23" s="249"/>
      <c r="BE23" s="249"/>
      <c r="BF23" s="249"/>
      <c r="BG23" s="250"/>
      <c r="BH23" s="197" t="e">
        <f t="shared" si="6"/>
        <v>#N/A</v>
      </c>
      <c r="BI23" s="198"/>
      <c r="BJ23" s="199" t="e">
        <f t="shared" si="7"/>
        <v>#N/A</v>
      </c>
      <c r="BK23" s="200" t="e">
        <f t="shared" si="8"/>
        <v>#N/A</v>
      </c>
      <c r="BL23" s="200" t="e">
        <f t="shared" si="9"/>
        <v>#N/A</v>
      </c>
      <c r="BM23" s="201" t="e">
        <f t="shared" si="10"/>
        <v>#N/A</v>
      </c>
      <c r="BN23" s="202" t="e">
        <f t="shared" si="11"/>
        <v>#N/A</v>
      </c>
      <c r="BO23" s="203" t="e">
        <f t="shared" si="12"/>
        <v>#N/A</v>
      </c>
      <c r="BP23" s="198"/>
      <c r="BQ23" s="199" t="e">
        <f t="shared" si="13"/>
        <v>#N/A</v>
      </c>
      <c r="BR23" s="200" t="e">
        <f t="shared" si="14"/>
        <v>#N/A</v>
      </c>
      <c r="BS23" s="200" t="e">
        <f t="shared" si="15"/>
        <v>#N/A</v>
      </c>
      <c r="BT23" s="201" t="e">
        <f t="shared" si="16"/>
        <v>#N/A</v>
      </c>
      <c r="BU23" s="202" t="e">
        <f t="shared" si="17"/>
        <v>#N/A</v>
      </c>
      <c r="BV23" s="203" t="e">
        <f t="shared" si="18"/>
        <v>#N/A</v>
      </c>
      <c r="BW23" s="198"/>
      <c r="BX23" s="199" t="e">
        <f t="shared" si="19"/>
        <v>#N/A</v>
      </c>
      <c r="BY23" s="200" t="e">
        <f t="shared" si="20"/>
        <v>#N/A</v>
      </c>
      <c r="BZ23" s="200" t="e">
        <f t="shared" si="21"/>
        <v>#N/A</v>
      </c>
      <c r="CA23" s="201" t="e">
        <f t="shared" si="22"/>
        <v>#N/A</v>
      </c>
      <c r="CB23" s="202" t="e">
        <f t="shared" si="23"/>
        <v>#N/A</v>
      </c>
      <c r="CC23" s="203" t="e">
        <f t="shared" si="24"/>
        <v>#N/A</v>
      </c>
      <c r="CD23" s="198"/>
      <c r="CE23" s="199" t="e">
        <f t="shared" si="25"/>
        <v>#N/A</v>
      </c>
      <c r="CF23" s="200" t="e">
        <f t="shared" si="26"/>
        <v>#N/A</v>
      </c>
      <c r="CG23" s="200" t="e">
        <f t="shared" si="27"/>
        <v>#N/A</v>
      </c>
      <c r="CH23" s="201" t="e">
        <f t="shared" si="28"/>
        <v>#N/A</v>
      </c>
      <c r="CI23" s="202" t="e">
        <f t="shared" si="29"/>
        <v>#N/A</v>
      </c>
      <c r="CJ23" s="203" t="e">
        <f t="shared" si="30"/>
        <v>#N/A</v>
      </c>
      <c r="CK23" s="198"/>
      <c r="CL23" s="199" t="e">
        <f t="shared" si="31"/>
        <v>#N/A</v>
      </c>
      <c r="CM23" s="200" t="e">
        <f t="shared" si="32"/>
        <v>#N/A</v>
      </c>
      <c r="CN23" s="200" t="e">
        <f t="shared" si="33"/>
        <v>#N/A</v>
      </c>
      <c r="CO23" s="201" t="e">
        <f t="shared" si="34"/>
        <v>#N/A</v>
      </c>
      <c r="CP23" s="202" t="e">
        <f t="shared" si="35"/>
        <v>#N/A</v>
      </c>
      <c r="CQ23" s="203" t="e">
        <f t="shared" si="36"/>
        <v>#N/A</v>
      </c>
      <c r="CR23" s="198"/>
      <c r="CS23" s="199" t="e">
        <f t="shared" si="37"/>
        <v>#N/A</v>
      </c>
      <c r="CT23" s="200" t="e">
        <f t="shared" si="38"/>
        <v>#N/A</v>
      </c>
      <c r="CU23" s="200" t="e">
        <f t="shared" si="39"/>
        <v>#N/A</v>
      </c>
      <c r="CV23" s="201" t="e">
        <f t="shared" si="40"/>
        <v>#N/A</v>
      </c>
      <c r="CW23" s="202" t="e">
        <f t="shared" si="41"/>
        <v>#N/A</v>
      </c>
      <c r="CX23" s="203" t="e">
        <f t="shared" si="42"/>
        <v>#N/A</v>
      </c>
      <c r="CY23" s="198"/>
      <c r="CZ23" s="199" t="e">
        <f t="shared" si="43"/>
        <v>#N/A</v>
      </c>
      <c r="DA23" s="200" t="e">
        <f t="shared" si="44"/>
        <v>#N/A</v>
      </c>
      <c r="DB23" s="200" t="e">
        <f t="shared" si="45"/>
        <v>#N/A</v>
      </c>
      <c r="DC23" s="201" t="e">
        <f t="shared" si="46"/>
        <v>#N/A</v>
      </c>
      <c r="DD23" s="202" t="e">
        <f t="shared" si="47"/>
        <v>#N/A</v>
      </c>
      <c r="DE23" s="203" t="e">
        <f t="shared" si="48"/>
        <v>#N/A</v>
      </c>
      <c r="DF23" s="204"/>
      <c r="DG23" s="199" t="e">
        <f t="shared" si="49"/>
        <v>#N/A</v>
      </c>
      <c r="DH23" s="200" t="e">
        <f t="shared" si="50"/>
        <v>#N/A</v>
      </c>
      <c r="DI23" s="200" t="e">
        <f t="shared" si="51"/>
        <v>#N/A</v>
      </c>
      <c r="DJ23" s="201" t="e">
        <f t="shared" si="52"/>
        <v>#N/A</v>
      </c>
      <c r="DK23" s="202" t="e">
        <f t="shared" si="53"/>
        <v>#N/A</v>
      </c>
      <c r="DL23" s="197" t="e">
        <f t="shared" si="54"/>
        <v>#N/A</v>
      </c>
      <c r="DM23" s="204"/>
      <c r="DN23" s="199" t="e">
        <f t="shared" si="55"/>
        <v>#N/A</v>
      </c>
      <c r="DO23" s="200" t="e">
        <f t="shared" si="56"/>
        <v>#N/A</v>
      </c>
      <c r="DP23" s="200" t="e">
        <f t="shared" si="57"/>
        <v>#N/A</v>
      </c>
      <c r="DQ23" s="201" t="e">
        <f t="shared" si="58"/>
        <v>#N/A</v>
      </c>
      <c r="DR23" s="202" t="e">
        <f t="shared" si="59"/>
        <v>#N/A</v>
      </c>
      <c r="DS23" s="205" t="e">
        <f t="shared" si="60"/>
        <v>#N/A</v>
      </c>
      <c r="DT23" s="206" t="e">
        <f t="shared" si="61"/>
        <v>#N/A</v>
      </c>
      <c r="DU23" s="206">
        <f t="shared" si="62"/>
        <v>0</v>
      </c>
    </row>
    <row r="24" spans="1:125" ht="26.25" customHeight="1">
      <c r="A24" s="141"/>
      <c r="B24" s="232"/>
      <c r="C24" s="233"/>
      <c r="D24" s="234"/>
      <c r="E24" s="234"/>
      <c r="F24" s="234"/>
      <c r="G24" s="234"/>
      <c r="H24" s="234"/>
      <c r="I24" s="235"/>
      <c r="J24" s="235"/>
      <c r="K24" s="234"/>
      <c r="L24" s="234"/>
      <c r="M24" s="234"/>
      <c r="N24" s="234"/>
      <c r="O24" s="236"/>
      <c r="P24" s="236"/>
      <c r="Q24" s="237"/>
      <c r="R24" s="238"/>
      <c r="S24" s="271"/>
      <c r="T24" s="134" t="e">
        <f t="shared" si="63"/>
        <v>#N/A</v>
      </c>
      <c r="U24" s="258" t="e">
        <f t="shared" si="64"/>
        <v>#N/A</v>
      </c>
      <c r="V24" s="272"/>
      <c r="W24" s="273" t="e">
        <f t="shared" si="65"/>
        <v>#N/A</v>
      </c>
      <c r="X24" s="292"/>
      <c r="Y24" s="266" t="e">
        <f t="shared" si="0"/>
        <v>#N/A</v>
      </c>
      <c r="Z24" s="135"/>
      <c r="AA24" s="258" t="e">
        <f t="shared" si="1"/>
        <v>#N/A</v>
      </c>
      <c r="AB24" s="182" t="e">
        <f t="shared" si="66"/>
        <v>#N/A</v>
      </c>
      <c r="AC24" s="206" t="e">
        <f t="shared" si="3"/>
        <v>#N/A</v>
      </c>
      <c r="AD24" s="205" t="e">
        <f t="shared" si="4"/>
        <v>#N/A</v>
      </c>
      <c r="AE24" s="278"/>
      <c r="AF24" s="259">
        <f t="shared" si="5"/>
        <v>0</v>
      </c>
      <c r="AG24" s="278"/>
      <c r="AH24" s="278"/>
      <c r="AI24" s="278"/>
      <c r="AJ24" s="278"/>
      <c r="AK24" s="318"/>
      <c r="AL24" s="260" t="e" cm="1">
        <f t="array" ref="AL24">ROUND(_xlfn.IFS($R24="Ａ重油",AK24*1,$R24="灯油",AK24*0.939,$R24="ＬＰガス",AK24*1.299,$R24="ＬＮＧ",AK24*1.56),0)</f>
        <v>#N/A</v>
      </c>
      <c r="AM24" s="318"/>
      <c r="AN24" s="260" t="e" cm="1">
        <f t="array" ref="AN24">ROUND(_xlfn.IFS($R24="Ａ重油",AM24*1,$R24="灯油",AM24*0.939,$R24="ＬＰガス",AM24*1.299,$R24="ＬＮＧ",AM24*1.56),0)</f>
        <v>#N/A</v>
      </c>
      <c r="AO24" s="43"/>
      <c r="AP24" s="46"/>
      <c r="AQ24" s="247"/>
      <c r="AR24" s="247"/>
      <c r="AS24" s="248"/>
      <c r="AT24" s="249"/>
      <c r="AU24" s="249"/>
      <c r="AV24" s="249"/>
      <c r="AW24" s="249"/>
      <c r="AX24" s="249"/>
      <c r="AY24" s="249"/>
      <c r="AZ24" s="249"/>
      <c r="BA24" s="249"/>
      <c r="BB24" s="249"/>
      <c r="BC24" s="249"/>
      <c r="BD24" s="249"/>
      <c r="BE24" s="249"/>
      <c r="BF24" s="249"/>
      <c r="BG24" s="250"/>
      <c r="BH24" s="197" t="e">
        <f t="shared" si="6"/>
        <v>#N/A</v>
      </c>
      <c r="BI24" s="198"/>
      <c r="BJ24" s="199" t="e">
        <f t="shared" si="7"/>
        <v>#N/A</v>
      </c>
      <c r="BK24" s="200" t="e">
        <f t="shared" si="8"/>
        <v>#N/A</v>
      </c>
      <c r="BL24" s="200" t="e">
        <f t="shared" si="9"/>
        <v>#N/A</v>
      </c>
      <c r="BM24" s="201" t="e">
        <f t="shared" si="10"/>
        <v>#N/A</v>
      </c>
      <c r="BN24" s="202" t="e">
        <f t="shared" si="11"/>
        <v>#N/A</v>
      </c>
      <c r="BO24" s="203" t="e">
        <f t="shared" si="12"/>
        <v>#N/A</v>
      </c>
      <c r="BP24" s="198"/>
      <c r="BQ24" s="199" t="e">
        <f t="shared" si="13"/>
        <v>#N/A</v>
      </c>
      <c r="BR24" s="200" t="e">
        <f t="shared" si="14"/>
        <v>#N/A</v>
      </c>
      <c r="BS24" s="200" t="e">
        <f t="shared" si="15"/>
        <v>#N/A</v>
      </c>
      <c r="BT24" s="201" t="e">
        <f t="shared" si="16"/>
        <v>#N/A</v>
      </c>
      <c r="BU24" s="202" t="e">
        <f t="shared" si="17"/>
        <v>#N/A</v>
      </c>
      <c r="BV24" s="203" t="e">
        <f t="shared" si="18"/>
        <v>#N/A</v>
      </c>
      <c r="BW24" s="198"/>
      <c r="BX24" s="199" t="e">
        <f t="shared" si="19"/>
        <v>#N/A</v>
      </c>
      <c r="BY24" s="200" t="e">
        <f t="shared" si="20"/>
        <v>#N/A</v>
      </c>
      <c r="BZ24" s="200" t="e">
        <f t="shared" si="21"/>
        <v>#N/A</v>
      </c>
      <c r="CA24" s="201" t="e">
        <f t="shared" si="22"/>
        <v>#N/A</v>
      </c>
      <c r="CB24" s="202" t="e">
        <f t="shared" si="23"/>
        <v>#N/A</v>
      </c>
      <c r="CC24" s="203" t="e">
        <f t="shared" si="24"/>
        <v>#N/A</v>
      </c>
      <c r="CD24" s="198"/>
      <c r="CE24" s="199" t="e">
        <f t="shared" si="25"/>
        <v>#N/A</v>
      </c>
      <c r="CF24" s="200" t="e">
        <f t="shared" si="26"/>
        <v>#N/A</v>
      </c>
      <c r="CG24" s="200" t="e">
        <f t="shared" si="27"/>
        <v>#N/A</v>
      </c>
      <c r="CH24" s="201" t="e">
        <f t="shared" si="28"/>
        <v>#N/A</v>
      </c>
      <c r="CI24" s="202" t="e">
        <f t="shared" si="29"/>
        <v>#N/A</v>
      </c>
      <c r="CJ24" s="203" t="e">
        <f t="shared" si="30"/>
        <v>#N/A</v>
      </c>
      <c r="CK24" s="198"/>
      <c r="CL24" s="199" t="e">
        <f t="shared" si="31"/>
        <v>#N/A</v>
      </c>
      <c r="CM24" s="200" t="e">
        <f t="shared" si="32"/>
        <v>#N/A</v>
      </c>
      <c r="CN24" s="200" t="e">
        <f t="shared" si="33"/>
        <v>#N/A</v>
      </c>
      <c r="CO24" s="201" t="e">
        <f t="shared" si="34"/>
        <v>#N/A</v>
      </c>
      <c r="CP24" s="202" t="e">
        <f t="shared" si="35"/>
        <v>#N/A</v>
      </c>
      <c r="CQ24" s="203" t="e">
        <f t="shared" si="36"/>
        <v>#N/A</v>
      </c>
      <c r="CR24" s="198"/>
      <c r="CS24" s="199" t="e">
        <f t="shared" si="37"/>
        <v>#N/A</v>
      </c>
      <c r="CT24" s="200" t="e">
        <f t="shared" si="38"/>
        <v>#N/A</v>
      </c>
      <c r="CU24" s="200" t="e">
        <f t="shared" si="39"/>
        <v>#N/A</v>
      </c>
      <c r="CV24" s="201" t="e">
        <f t="shared" si="40"/>
        <v>#N/A</v>
      </c>
      <c r="CW24" s="202" t="e">
        <f t="shared" si="41"/>
        <v>#N/A</v>
      </c>
      <c r="CX24" s="203" t="e">
        <f t="shared" si="42"/>
        <v>#N/A</v>
      </c>
      <c r="CY24" s="198"/>
      <c r="CZ24" s="199" t="e">
        <f t="shared" si="43"/>
        <v>#N/A</v>
      </c>
      <c r="DA24" s="200" t="e">
        <f t="shared" si="44"/>
        <v>#N/A</v>
      </c>
      <c r="DB24" s="200" t="e">
        <f t="shared" si="45"/>
        <v>#N/A</v>
      </c>
      <c r="DC24" s="201" t="e">
        <f t="shared" si="46"/>
        <v>#N/A</v>
      </c>
      <c r="DD24" s="202" t="e">
        <f t="shared" si="47"/>
        <v>#N/A</v>
      </c>
      <c r="DE24" s="203" t="e">
        <f t="shared" si="48"/>
        <v>#N/A</v>
      </c>
      <c r="DF24" s="204"/>
      <c r="DG24" s="199" t="e">
        <f t="shared" si="49"/>
        <v>#N/A</v>
      </c>
      <c r="DH24" s="200" t="e">
        <f t="shared" si="50"/>
        <v>#N/A</v>
      </c>
      <c r="DI24" s="200" t="e">
        <f t="shared" si="51"/>
        <v>#N/A</v>
      </c>
      <c r="DJ24" s="201" t="e">
        <f t="shared" si="52"/>
        <v>#N/A</v>
      </c>
      <c r="DK24" s="202" t="e">
        <f t="shared" si="53"/>
        <v>#N/A</v>
      </c>
      <c r="DL24" s="197" t="e">
        <f t="shared" si="54"/>
        <v>#N/A</v>
      </c>
      <c r="DM24" s="204"/>
      <c r="DN24" s="199" t="e">
        <f t="shared" si="55"/>
        <v>#N/A</v>
      </c>
      <c r="DO24" s="200" t="e">
        <f t="shared" si="56"/>
        <v>#N/A</v>
      </c>
      <c r="DP24" s="200" t="e">
        <f t="shared" si="57"/>
        <v>#N/A</v>
      </c>
      <c r="DQ24" s="201" t="e">
        <f t="shared" si="58"/>
        <v>#N/A</v>
      </c>
      <c r="DR24" s="202" t="e">
        <f t="shared" si="59"/>
        <v>#N/A</v>
      </c>
      <c r="DS24" s="205" t="e">
        <f t="shared" si="60"/>
        <v>#N/A</v>
      </c>
      <c r="DT24" s="206" t="e">
        <f t="shared" si="61"/>
        <v>#N/A</v>
      </c>
      <c r="DU24" s="206">
        <f t="shared" si="62"/>
        <v>0</v>
      </c>
    </row>
    <row r="25" spans="1:125" ht="26.25" customHeight="1">
      <c r="A25" s="141"/>
      <c r="B25" s="232"/>
      <c r="C25" s="233"/>
      <c r="D25" s="234"/>
      <c r="E25" s="234"/>
      <c r="F25" s="234"/>
      <c r="G25" s="234"/>
      <c r="H25" s="234"/>
      <c r="I25" s="235"/>
      <c r="J25" s="235"/>
      <c r="K25" s="234"/>
      <c r="L25" s="234"/>
      <c r="M25" s="234"/>
      <c r="N25" s="234"/>
      <c r="O25" s="236"/>
      <c r="P25" s="236"/>
      <c r="Q25" s="237"/>
      <c r="R25" s="238"/>
      <c r="S25" s="271"/>
      <c r="T25" s="134" t="e">
        <f t="shared" si="63"/>
        <v>#N/A</v>
      </c>
      <c r="U25" s="258" t="e">
        <f t="shared" si="64"/>
        <v>#N/A</v>
      </c>
      <c r="V25" s="272"/>
      <c r="W25" s="273" t="e">
        <f t="shared" si="65"/>
        <v>#N/A</v>
      </c>
      <c r="X25" s="292"/>
      <c r="Y25" s="266" t="e">
        <f t="shared" si="0"/>
        <v>#N/A</v>
      </c>
      <c r="Z25" s="135"/>
      <c r="AA25" s="258" t="e">
        <f t="shared" si="1"/>
        <v>#N/A</v>
      </c>
      <c r="AB25" s="182" t="e">
        <f t="shared" si="66"/>
        <v>#N/A</v>
      </c>
      <c r="AC25" s="206" t="e">
        <f t="shared" si="3"/>
        <v>#N/A</v>
      </c>
      <c r="AD25" s="205" t="e">
        <f t="shared" si="4"/>
        <v>#N/A</v>
      </c>
      <c r="AE25" s="278"/>
      <c r="AF25" s="259">
        <f t="shared" si="5"/>
        <v>0</v>
      </c>
      <c r="AG25" s="278"/>
      <c r="AH25" s="278"/>
      <c r="AI25" s="278"/>
      <c r="AJ25" s="278"/>
      <c r="AK25" s="318"/>
      <c r="AL25" s="260" t="e" cm="1">
        <f t="array" ref="AL25">ROUND(_xlfn.IFS($R25="Ａ重油",AK25*1,$R25="灯油",AK25*0.939,$R25="ＬＰガス",AK25*1.299,$R25="ＬＮＧ",AK25*1.56),0)</f>
        <v>#N/A</v>
      </c>
      <c r="AM25" s="318"/>
      <c r="AN25" s="260" t="e" cm="1">
        <f t="array" ref="AN25">ROUND(_xlfn.IFS($R25="Ａ重油",AM25*1,$R25="灯油",AM25*0.939,$R25="ＬＰガス",AM25*1.299,$R25="ＬＮＧ",AM25*1.56),0)</f>
        <v>#N/A</v>
      </c>
      <c r="AO25" s="43"/>
      <c r="AP25" s="46"/>
      <c r="AQ25" s="247"/>
      <c r="AR25" s="247"/>
      <c r="AS25" s="248"/>
      <c r="AT25" s="249"/>
      <c r="AU25" s="249"/>
      <c r="AV25" s="249"/>
      <c r="AW25" s="249"/>
      <c r="AX25" s="249"/>
      <c r="AY25" s="249"/>
      <c r="AZ25" s="249"/>
      <c r="BA25" s="249"/>
      <c r="BB25" s="249"/>
      <c r="BC25" s="249"/>
      <c r="BD25" s="249"/>
      <c r="BE25" s="249"/>
      <c r="BF25" s="249"/>
      <c r="BG25" s="250"/>
      <c r="BH25" s="197" t="e">
        <f t="shared" si="6"/>
        <v>#N/A</v>
      </c>
      <c r="BI25" s="198"/>
      <c r="BJ25" s="199" t="e">
        <f t="shared" si="7"/>
        <v>#N/A</v>
      </c>
      <c r="BK25" s="200" t="e">
        <f t="shared" si="8"/>
        <v>#N/A</v>
      </c>
      <c r="BL25" s="200" t="e">
        <f t="shared" si="9"/>
        <v>#N/A</v>
      </c>
      <c r="BM25" s="201" t="e">
        <f t="shared" si="10"/>
        <v>#N/A</v>
      </c>
      <c r="BN25" s="202" t="e">
        <f t="shared" si="11"/>
        <v>#N/A</v>
      </c>
      <c r="BO25" s="203" t="e">
        <f t="shared" si="12"/>
        <v>#N/A</v>
      </c>
      <c r="BP25" s="198"/>
      <c r="BQ25" s="199" t="e">
        <f t="shared" si="13"/>
        <v>#N/A</v>
      </c>
      <c r="BR25" s="200" t="e">
        <f t="shared" si="14"/>
        <v>#N/A</v>
      </c>
      <c r="BS25" s="200" t="e">
        <f t="shared" si="15"/>
        <v>#N/A</v>
      </c>
      <c r="BT25" s="201" t="e">
        <f t="shared" si="16"/>
        <v>#N/A</v>
      </c>
      <c r="BU25" s="202" t="e">
        <f t="shared" si="17"/>
        <v>#N/A</v>
      </c>
      <c r="BV25" s="203" t="e">
        <f t="shared" si="18"/>
        <v>#N/A</v>
      </c>
      <c r="BW25" s="198"/>
      <c r="BX25" s="199" t="e">
        <f t="shared" si="19"/>
        <v>#N/A</v>
      </c>
      <c r="BY25" s="200" t="e">
        <f t="shared" si="20"/>
        <v>#N/A</v>
      </c>
      <c r="BZ25" s="200" t="e">
        <f t="shared" si="21"/>
        <v>#N/A</v>
      </c>
      <c r="CA25" s="201" t="e">
        <f t="shared" si="22"/>
        <v>#N/A</v>
      </c>
      <c r="CB25" s="202" t="e">
        <f t="shared" si="23"/>
        <v>#N/A</v>
      </c>
      <c r="CC25" s="203" t="e">
        <f t="shared" si="24"/>
        <v>#N/A</v>
      </c>
      <c r="CD25" s="198"/>
      <c r="CE25" s="199" t="e">
        <f t="shared" si="25"/>
        <v>#N/A</v>
      </c>
      <c r="CF25" s="200" t="e">
        <f t="shared" si="26"/>
        <v>#N/A</v>
      </c>
      <c r="CG25" s="200" t="e">
        <f t="shared" si="27"/>
        <v>#N/A</v>
      </c>
      <c r="CH25" s="201" t="e">
        <f t="shared" si="28"/>
        <v>#N/A</v>
      </c>
      <c r="CI25" s="202" t="e">
        <f t="shared" si="29"/>
        <v>#N/A</v>
      </c>
      <c r="CJ25" s="203" t="e">
        <f t="shared" si="30"/>
        <v>#N/A</v>
      </c>
      <c r="CK25" s="198"/>
      <c r="CL25" s="199" t="e">
        <f t="shared" si="31"/>
        <v>#N/A</v>
      </c>
      <c r="CM25" s="200" t="e">
        <f t="shared" si="32"/>
        <v>#N/A</v>
      </c>
      <c r="CN25" s="200" t="e">
        <f t="shared" si="33"/>
        <v>#N/A</v>
      </c>
      <c r="CO25" s="201" t="e">
        <f t="shared" si="34"/>
        <v>#N/A</v>
      </c>
      <c r="CP25" s="202" t="e">
        <f t="shared" si="35"/>
        <v>#N/A</v>
      </c>
      <c r="CQ25" s="203" t="e">
        <f t="shared" si="36"/>
        <v>#N/A</v>
      </c>
      <c r="CR25" s="198"/>
      <c r="CS25" s="199" t="e">
        <f t="shared" si="37"/>
        <v>#N/A</v>
      </c>
      <c r="CT25" s="200" t="e">
        <f t="shared" si="38"/>
        <v>#N/A</v>
      </c>
      <c r="CU25" s="200" t="e">
        <f t="shared" si="39"/>
        <v>#N/A</v>
      </c>
      <c r="CV25" s="201" t="e">
        <f t="shared" si="40"/>
        <v>#N/A</v>
      </c>
      <c r="CW25" s="202" t="e">
        <f t="shared" si="41"/>
        <v>#N/A</v>
      </c>
      <c r="CX25" s="203" t="e">
        <f t="shared" si="42"/>
        <v>#N/A</v>
      </c>
      <c r="CY25" s="198"/>
      <c r="CZ25" s="199" t="e">
        <f t="shared" si="43"/>
        <v>#N/A</v>
      </c>
      <c r="DA25" s="200" t="e">
        <f t="shared" si="44"/>
        <v>#N/A</v>
      </c>
      <c r="DB25" s="200" t="e">
        <f t="shared" si="45"/>
        <v>#N/A</v>
      </c>
      <c r="DC25" s="201" t="e">
        <f t="shared" si="46"/>
        <v>#N/A</v>
      </c>
      <c r="DD25" s="202" t="e">
        <f t="shared" si="47"/>
        <v>#N/A</v>
      </c>
      <c r="DE25" s="203" t="e">
        <f t="shared" si="48"/>
        <v>#N/A</v>
      </c>
      <c r="DF25" s="204"/>
      <c r="DG25" s="199" t="e">
        <f t="shared" si="49"/>
        <v>#N/A</v>
      </c>
      <c r="DH25" s="200" t="e">
        <f t="shared" si="50"/>
        <v>#N/A</v>
      </c>
      <c r="DI25" s="200" t="e">
        <f t="shared" si="51"/>
        <v>#N/A</v>
      </c>
      <c r="DJ25" s="201" t="e">
        <f t="shared" si="52"/>
        <v>#N/A</v>
      </c>
      <c r="DK25" s="202" t="e">
        <f t="shared" si="53"/>
        <v>#N/A</v>
      </c>
      <c r="DL25" s="197" t="e">
        <f t="shared" si="54"/>
        <v>#N/A</v>
      </c>
      <c r="DM25" s="204"/>
      <c r="DN25" s="199" t="e">
        <f t="shared" si="55"/>
        <v>#N/A</v>
      </c>
      <c r="DO25" s="200" t="e">
        <f t="shared" si="56"/>
        <v>#N/A</v>
      </c>
      <c r="DP25" s="200" t="e">
        <f t="shared" si="57"/>
        <v>#N/A</v>
      </c>
      <c r="DQ25" s="201" t="e">
        <f t="shared" si="58"/>
        <v>#N/A</v>
      </c>
      <c r="DR25" s="202" t="e">
        <f t="shared" si="59"/>
        <v>#N/A</v>
      </c>
      <c r="DS25" s="205" t="e">
        <f t="shared" si="60"/>
        <v>#N/A</v>
      </c>
      <c r="DT25" s="206" t="e">
        <f t="shared" si="61"/>
        <v>#N/A</v>
      </c>
      <c r="DU25" s="206">
        <f t="shared" si="62"/>
        <v>0</v>
      </c>
    </row>
    <row r="26" spans="1:125" ht="26.25" customHeight="1">
      <c r="A26" s="141"/>
      <c r="B26" s="232"/>
      <c r="C26" s="233"/>
      <c r="D26" s="234"/>
      <c r="E26" s="234"/>
      <c r="F26" s="234"/>
      <c r="G26" s="234"/>
      <c r="H26" s="234"/>
      <c r="I26" s="235"/>
      <c r="J26" s="235"/>
      <c r="K26" s="234"/>
      <c r="L26" s="234"/>
      <c r="M26" s="234"/>
      <c r="N26" s="234"/>
      <c r="O26" s="236"/>
      <c r="P26" s="236"/>
      <c r="Q26" s="237"/>
      <c r="R26" s="238"/>
      <c r="S26" s="271"/>
      <c r="T26" s="134" t="e">
        <f t="shared" si="63"/>
        <v>#N/A</v>
      </c>
      <c r="U26" s="258" t="e">
        <f t="shared" si="64"/>
        <v>#N/A</v>
      </c>
      <c r="V26" s="272"/>
      <c r="W26" s="273" t="e">
        <f t="shared" si="65"/>
        <v>#N/A</v>
      </c>
      <c r="X26" s="292"/>
      <c r="Y26" s="266" t="e">
        <f t="shared" si="0"/>
        <v>#N/A</v>
      </c>
      <c r="Z26" s="135"/>
      <c r="AA26" s="258" t="e">
        <f t="shared" si="1"/>
        <v>#N/A</v>
      </c>
      <c r="AB26" s="182" t="e">
        <f t="shared" si="66"/>
        <v>#N/A</v>
      </c>
      <c r="AC26" s="206" t="e">
        <f t="shared" si="3"/>
        <v>#N/A</v>
      </c>
      <c r="AD26" s="205" t="e">
        <f t="shared" si="4"/>
        <v>#N/A</v>
      </c>
      <c r="AE26" s="278"/>
      <c r="AF26" s="259">
        <f t="shared" si="5"/>
        <v>0</v>
      </c>
      <c r="AG26" s="278"/>
      <c r="AH26" s="278"/>
      <c r="AI26" s="278"/>
      <c r="AJ26" s="278"/>
      <c r="AK26" s="318"/>
      <c r="AL26" s="260" t="e" cm="1">
        <f t="array" ref="AL26">ROUND(_xlfn.IFS($R26="Ａ重油",AK26*1,$R26="灯油",AK26*0.939,$R26="ＬＰガス",AK26*1.299,$R26="ＬＮＧ",AK26*1.56),0)</f>
        <v>#N/A</v>
      </c>
      <c r="AM26" s="318"/>
      <c r="AN26" s="260" t="e" cm="1">
        <f t="array" ref="AN26">ROUND(_xlfn.IFS($R26="Ａ重油",AM26*1,$R26="灯油",AM26*0.939,$R26="ＬＰガス",AM26*1.299,$R26="ＬＮＧ",AM26*1.56),0)</f>
        <v>#N/A</v>
      </c>
      <c r="AO26" s="43"/>
      <c r="AP26" s="46"/>
      <c r="AQ26" s="247"/>
      <c r="AR26" s="247"/>
      <c r="AS26" s="248"/>
      <c r="AT26" s="249"/>
      <c r="AU26" s="249"/>
      <c r="AV26" s="249"/>
      <c r="AW26" s="249"/>
      <c r="AX26" s="249"/>
      <c r="AY26" s="249"/>
      <c r="AZ26" s="249"/>
      <c r="BA26" s="249"/>
      <c r="BB26" s="249"/>
      <c r="BC26" s="249"/>
      <c r="BD26" s="249"/>
      <c r="BE26" s="249"/>
      <c r="BF26" s="249"/>
      <c r="BG26" s="250"/>
      <c r="BH26" s="197" t="e">
        <f t="shared" si="6"/>
        <v>#N/A</v>
      </c>
      <c r="BI26" s="198"/>
      <c r="BJ26" s="199" t="e">
        <f t="shared" si="7"/>
        <v>#N/A</v>
      </c>
      <c r="BK26" s="200" t="e">
        <f t="shared" si="8"/>
        <v>#N/A</v>
      </c>
      <c r="BL26" s="200" t="e">
        <f t="shared" si="9"/>
        <v>#N/A</v>
      </c>
      <c r="BM26" s="201" t="e">
        <f t="shared" si="10"/>
        <v>#N/A</v>
      </c>
      <c r="BN26" s="202" t="e">
        <f t="shared" si="11"/>
        <v>#N/A</v>
      </c>
      <c r="BO26" s="203" t="e">
        <f t="shared" si="12"/>
        <v>#N/A</v>
      </c>
      <c r="BP26" s="198"/>
      <c r="BQ26" s="199" t="e">
        <f t="shared" si="13"/>
        <v>#N/A</v>
      </c>
      <c r="BR26" s="200" t="e">
        <f t="shared" si="14"/>
        <v>#N/A</v>
      </c>
      <c r="BS26" s="200" t="e">
        <f t="shared" si="15"/>
        <v>#N/A</v>
      </c>
      <c r="BT26" s="201" t="e">
        <f t="shared" si="16"/>
        <v>#N/A</v>
      </c>
      <c r="BU26" s="202" t="e">
        <f t="shared" si="17"/>
        <v>#N/A</v>
      </c>
      <c r="BV26" s="203" t="e">
        <f t="shared" si="18"/>
        <v>#N/A</v>
      </c>
      <c r="BW26" s="198"/>
      <c r="BX26" s="199" t="e">
        <f t="shared" si="19"/>
        <v>#N/A</v>
      </c>
      <c r="BY26" s="200" t="e">
        <f t="shared" si="20"/>
        <v>#N/A</v>
      </c>
      <c r="BZ26" s="200" t="e">
        <f t="shared" si="21"/>
        <v>#N/A</v>
      </c>
      <c r="CA26" s="201" t="e">
        <f t="shared" si="22"/>
        <v>#N/A</v>
      </c>
      <c r="CB26" s="202" t="e">
        <f t="shared" si="23"/>
        <v>#N/A</v>
      </c>
      <c r="CC26" s="203" t="e">
        <f t="shared" si="24"/>
        <v>#N/A</v>
      </c>
      <c r="CD26" s="198"/>
      <c r="CE26" s="199" t="e">
        <f t="shared" si="25"/>
        <v>#N/A</v>
      </c>
      <c r="CF26" s="200" t="e">
        <f t="shared" si="26"/>
        <v>#N/A</v>
      </c>
      <c r="CG26" s="200" t="e">
        <f t="shared" si="27"/>
        <v>#N/A</v>
      </c>
      <c r="CH26" s="201" t="e">
        <f t="shared" si="28"/>
        <v>#N/A</v>
      </c>
      <c r="CI26" s="202" t="e">
        <f t="shared" si="29"/>
        <v>#N/A</v>
      </c>
      <c r="CJ26" s="203" t="e">
        <f t="shared" si="30"/>
        <v>#N/A</v>
      </c>
      <c r="CK26" s="198"/>
      <c r="CL26" s="199" t="e">
        <f t="shared" si="31"/>
        <v>#N/A</v>
      </c>
      <c r="CM26" s="200" t="e">
        <f t="shared" si="32"/>
        <v>#N/A</v>
      </c>
      <c r="CN26" s="200" t="e">
        <f t="shared" si="33"/>
        <v>#N/A</v>
      </c>
      <c r="CO26" s="201" t="e">
        <f t="shared" si="34"/>
        <v>#N/A</v>
      </c>
      <c r="CP26" s="202" t="e">
        <f t="shared" si="35"/>
        <v>#N/A</v>
      </c>
      <c r="CQ26" s="203" t="e">
        <f t="shared" si="36"/>
        <v>#N/A</v>
      </c>
      <c r="CR26" s="198"/>
      <c r="CS26" s="199" t="e">
        <f t="shared" si="37"/>
        <v>#N/A</v>
      </c>
      <c r="CT26" s="200" t="e">
        <f t="shared" si="38"/>
        <v>#N/A</v>
      </c>
      <c r="CU26" s="200" t="e">
        <f t="shared" si="39"/>
        <v>#N/A</v>
      </c>
      <c r="CV26" s="201" t="e">
        <f t="shared" si="40"/>
        <v>#N/A</v>
      </c>
      <c r="CW26" s="202" t="e">
        <f t="shared" si="41"/>
        <v>#N/A</v>
      </c>
      <c r="CX26" s="203" t="e">
        <f t="shared" si="42"/>
        <v>#N/A</v>
      </c>
      <c r="CY26" s="198"/>
      <c r="CZ26" s="199" t="e">
        <f t="shared" si="43"/>
        <v>#N/A</v>
      </c>
      <c r="DA26" s="200" t="e">
        <f t="shared" si="44"/>
        <v>#N/A</v>
      </c>
      <c r="DB26" s="200" t="e">
        <f t="shared" si="45"/>
        <v>#N/A</v>
      </c>
      <c r="DC26" s="201" t="e">
        <f t="shared" si="46"/>
        <v>#N/A</v>
      </c>
      <c r="DD26" s="202" t="e">
        <f t="shared" si="47"/>
        <v>#N/A</v>
      </c>
      <c r="DE26" s="203" t="e">
        <f t="shared" si="48"/>
        <v>#N/A</v>
      </c>
      <c r="DF26" s="204"/>
      <c r="DG26" s="199" t="e">
        <f t="shared" si="49"/>
        <v>#N/A</v>
      </c>
      <c r="DH26" s="200" t="e">
        <f t="shared" si="50"/>
        <v>#N/A</v>
      </c>
      <c r="DI26" s="200" t="e">
        <f t="shared" si="51"/>
        <v>#N/A</v>
      </c>
      <c r="DJ26" s="201" t="e">
        <f t="shared" si="52"/>
        <v>#N/A</v>
      </c>
      <c r="DK26" s="202" t="e">
        <f t="shared" si="53"/>
        <v>#N/A</v>
      </c>
      <c r="DL26" s="197" t="e">
        <f t="shared" si="54"/>
        <v>#N/A</v>
      </c>
      <c r="DM26" s="204"/>
      <c r="DN26" s="199" t="e">
        <f t="shared" si="55"/>
        <v>#N/A</v>
      </c>
      <c r="DO26" s="200" t="e">
        <f t="shared" si="56"/>
        <v>#N/A</v>
      </c>
      <c r="DP26" s="200" t="e">
        <f t="shared" si="57"/>
        <v>#N/A</v>
      </c>
      <c r="DQ26" s="201" t="e">
        <f t="shared" si="58"/>
        <v>#N/A</v>
      </c>
      <c r="DR26" s="202" t="e">
        <f t="shared" si="59"/>
        <v>#N/A</v>
      </c>
      <c r="DS26" s="205" t="e">
        <f t="shared" si="60"/>
        <v>#N/A</v>
      </c>
      <c r="DT26" s="206" t="e">
        <f t="shared" si="61"/>
        <v>#N/A</v>
      </c>
      <c r="DU26" s="206">
        <f t="shared" si="62"/>
        <v>0</v>
      </c>
    </row>
    <row r="27" spans="1:125" ht="26.25" customHeight="1">
      <c r="A27" s="141"/>
      <c r="B27" s="232"/>
      <c r="C27" s="233"/>
      <c r="D27" s="234"/>
      <c r="E27" s="234"/>
      <c r="F27" s="234"/>
      <c r="G27" s="234"/>
      <c r="H27" s="234"/>
      <c r="I27" s="235"/>
      <c r="J27" s="235"/>
      <c r="K27" s="234"/>
      <c r="L27" s="234"/>
      <c r="M27" s="234"/>
      <c r="N27" s="234"/>
      <c r="O27" s="236"/>
      <c r="P27" s="236"/>
      <c r="Q27" s="237"/>
      <c r="R27" s="238"/>
      <c r="S27" s="271"/>
      <c r="T27" s="134" t="e">
        <f t="shared" si="63"/>
        <v>#N/A</v>
      </c>
      <c r="U27" s="258" t="e">
        <f t="shared" si="64"/>
        <v>#N/A</v>
      </c>
      <c r="V27" s="272"/>
      <c r="W27" s="273" t="e">
        <f t="shared" si="65"/>
        <v>#N/A</v>
      </c>
      <c r="X27" s="292"/>
      <c r="Y27" s="266" t="e">
        <f t="shared" si="0"/>
        <v>#N/A</v>
      </c>
      <c r="Z27" s="135"/>
      <c r="AA27" s="258" t="e">
        <f t="shared" si="1"/>
        <v>#N/A</v>
      </c>
      <c r="AB27" s="182" t="e">
        <f t="shared" si="66"/>
        <v>#N/A</v>
      </c>
      <c r="AC27" s="206" t="e">
        <f t="shared" si="3"/>
        <v>#N/A</v>
      </c>
      <c r="AD27" s="205" t="e">
        <f t="shared" si="4"/>
        <v>#N/A</v>
      </c>
      <c r="AE27" s="278"/>
      <c r="AF27" s="259">
        <f t="shared" si="5"/>
        <v>0</v>
      </c>
      <c r="AG27" s="278"/>
      <c r="AH27" s="278"/>
      <c r="AI27" s="278"/>
      <c r="AJ27" s="278"/>
      <c r="AK27" s="318"/>
      <c r="AL27" s="260" t="e" cm="1">
        <f t="array" ref="AL27">ROUND(_xlfn.IFS($R27="Ａ重油",AK27*1,$R27="灯油",AK27*0.939,$R27="ＬＰガス",AK27*1.299,$R27="ＬＮＧ",AK27*1.56),0)</f>
        <v>#N/A</v>
      </c>
      <c r="AM27" s="318"/>
      <c r="AN27" s="260" t="e" cm="1">
        <f t="array" ref="AN27">ROUND(_xlfn.IFS($R27="Ａ重油",AM27*1,$R27="灯油",AM27*0.939,$R27="ＬＰガス",AM27*1.299,$R27="ＬＮＧ",AM27*1.56),0)</f>
        <v>#N/A</v>
      </c>
      <c r="AO27" s="43"/>
      <c r="AP27" s="46"/>
      <c r="AQ27" s="247"/>
      <c r="AR27" s="247"/>
      <c r="AS27" s="248"/>
      <c r="AT27" s="249"/>
      <c r="AU27" s="249"/>
      <c r="AV27" s="249"/>
      <c r="AW27" s="249"/>
      <c r="AX27" s="249"/>
      <c r="AY27" s="249"/>
      <c r="AZ27" s="249"/>
      <c r="BA27" s="249"/>
      <c r="BB27" s="249"/>
      <c r="BC27" s="249"/>
      <c r="BD27" s="249"/>
      <c r="BE27" s="249"/>
      <c r="BF27" s="249"/>
      <c r="BG27" s="250"/>
      <c r="BH27" s="197" t="e">
        <f t="shared" si="6"/>
        <v>#N/A</v>
      </c>
      <c r="BI27" s="198"/>
      <c r="BJ27" s="199" t="e">
        <f t="shared" si="7"/>
        <v>#N/A</v>
      </c>
      <c r="BK27" s="200" t="e">
        <f t="shared" si="8"/>
        <v>#N/A</v>
      </c>
      <c r="BL27" s="200" t="e">
        <f t="shared" si="9"/>
        <v>#N/A</v>
      </c>
      <c r="BM27" s="201" t="e">
        <f t="shared" si="10"/>
        <v>#N/A</v>
      </c>
      <c r="BN27" s="202" t="e">
        <f t="shared" si="11"/>
        <v>#N/A</v>
      </c>
      <c r="BO27" s="203" t="e">
        <f t="shared" si="12"/>
        <v>#N/A</v>
      </c>
      <c r="BP27" s="198"/>
      <c r="BQ27" s="199" t="e">
        <f t="shared" si="13"/>
        <v>#N/A</v>
      </c>
      <c r="BR27" s="200" t="e">
        <f t="shared" si="14"/>
        <v>#N/A</v>
      </c>
      <c r="BS27" s="200" t="e">
        <f t="shared" si="15"/>
        <v>#N/A</v>
      </c>
      <c r="BT27" s="201" t="e">
        <f t="shared" si="16"/>
        <v>#N/A</v>
      </c>
      <c r="BU27" s="202" t="e">
        <f t="shared" si="17"/>
        <v>#N/A</v>
      </c>
      <c r="BV27" s="203" t="e">
        <f t="shared" si="18"/>
        <v>#N/A</v>
      </c>
      <c r="BW27" s="198"/>
      <c r="BX27" s="199" t="e">
        <f t="shared" si="19"/>
        <v>#N/A</v>
      </c>
      <c r="BY27" s="200" t="e">
        <f t="shared" si="20"/>
        <v>#N/A</v>
      </c>
      <c r="BZ27" s="200" t="e">
        <f t="shared" si="21"/>
        <v>#N/A</v>
      </c>
      <c r="CA27" s="201" t="e">
        <f t="shared" si="22"/>
        <v>#N/A</v>
      </c>
      <c r="CB27" s="202" t="e">
        <f t="shared" si="23"/>
        <v>#N/A</v>
      </c>
      <c r="CC27" s="203" t="e">
        <f t="shared" si="24"/>
        <v>#N/A</v>
      </c>
      <c r="CD27" s="198"/>
      <c r="CE27" s="199" t="e">
        <f t="shared" si="25"/>
        <v>#N/A</v>
      </c>
      <c r="CF27" s="200" t="e">
        <f t="shared" si="26"/>
        <v>#N/A</v>
      </c>
      <c r="CG27" s="200" t="e">
        <f t="shared" si="27"/>
        <v>#N/A</v>
      </c>
      <c r="CH27" s="201" t="e">
        <f t="shared" si="28"/>
        <v>#N/A</v>
      </c>
      <c r="CI27" s="202" t="e">
        <f t="shared" si="29"/>
        <v>#N/A</v>
      </c>
      <c r="CJ27" s="203" t="e">
        <f t="shared" si="30"/>
        <v>#N/A</v>
      </c>
      <c r="CK27" s="198"/>
      <c r="CL27" s="199" t="e">
        <f t="shared" si="31"/>
        <v>#N/A</v>
      </c>
      <c r="CM27" s="200" t="e">
        <f t="shared" si="32"/>
        <v>#N/A</v>
      </c>
      <c r="CN27" s="200" t="e">
        <f t="shared" si="33"/>
        <v>#N/A</v>
      </c>
      <c r="CO27" s="201" t="e">
        <f t="shared" si="34"/>
        <v>#N/A</v>
      </c>
      <c r="CP27" s="202" t="e">
        <f t="shared" si="35"/>
        <v>#N/A</v>
      </c>
      <c r="CQ27" s="203" t="e">
        <f t="shared" si="36"/>
        <v>#N/A</v>
      </c>
      <c r="CR27" s="198"/>
      <c r="CS27" s="199" t="e">
        <f t="shared" si="37"/>
        <v>#N/A</v>
      </c>
      <c r="CT27" s="200" t="e">
        <f t="shared" si="38"/>
        <v>#N/A</v>
      </c>
      <c r="CU27" s="200" t="e">
        <f t="shared" si="39"/>
        <v>#N/A</v>
      </c>
      <c r="CV27" s="201" t="e">
        <f t="shared" si="40"/>
        <v>#N/A</v>
      </c>
      <c r="CW27" s="202" t="e">
        <f t="shared" si="41"/>
        <v>#N/A</v>
      </c>
      <c r="CX27" s="203" t="e">
        <f t="shared" si="42"/>
        <v>#N/A</v>
      </c>
      <c r="CY27" s="198"/>
      <c r="CZ27" s="199" t="e">
        <f t="shared" si="43"/>
        <v>#N/A</v>
      </c>
      <c r="DA27" s="200" t="e">
        <f t="shared" si="44"/>
        <v>#N/A</v>
      </c>
      <c r="DB27" s="200" t="e">
        <f t="shared" si="45"/>
        <v>#N/A</v>
      </c>
      <c r="DC27" s="201" t="e">
        <f t="shared" si="46"/>
        <v>#N/A</v>
      </c>
      <c r="DD27" s="202" t="e">
        <f t="shared" si="47"/>
        <v>#N/A</v>
      </c>
      <c r="DE27" s="203" t="e">
        <f t="shared" si="48"/>
        <v>#N/A</v>
      </c>
      <c r="DF27" s="204"/>
      <c r="DG27" s="199" t="e">
        <f t="shared" si="49"/>
        <v>#N/A</v>
      </c>
      <c r="DH27" s="200" t="e">
        <f t="shared" si="50"/>
        <v>#N/A</v>
      </c>
      <c r="DI27" s="200" t="e">
        <f t="shared" si="51"/>
        <v>#N/A</v>
      </c>
      <c r="DJ27" s="201" t="e">
        <f t="shared" si="52"/>
        <v>#N/A</v>
      </c>
      <c r="DK27" s="202" t="e">
        <f t="shared" si="53"/>
        <v>#N/A</v>
      </c>
      <c r="DL27" s="197" t="e">
        <f t="shared" si="54"/>
        <v>#N/A</v>
      </c>
      <c r="DM27" s="204"/>
      <c r="DN27" s="199" t="e">
        <f t="shared" si="55"/>
        <v>#N/A</v>
      </c>
      <c r="DO27" s="200" t="e">
        <f t="shared" si="56"/>
        <v>#N/A</v>
      </c>
      <c r="DP27" s="200" t="e">
        <f t="shared" si="57"/>
        <v>#N/A</v>
      </c>
      <c r="DQ27" s="201" t="e">
        <f t="shared" si="58"/>
        <v>#N/A</v>
      </c>
      <c r="DR27" s="202" t="e">
        <f t="shared" si="59"/>
        <v>#N/A</v>
      </c>
      <c r="DS27" s="205" t="e">
        <f t="shared" si="60"/>
        <v>#N/A</v>
      </c>
      <c r="DT27" s="206" t="e">
        <f t="shared" si="61"/>
        <v>#N/A</v>
      </c>
      <c r="DU27" s="206">
        <f t="shared" si="62"/>
        <v>0</v>
      </c>
    </row>
    <row r="28" spans="1:125" ht="26.25" customHeight="1">
      <c r="A28" s="141"/>
      <c r="B28" s="232"/>
      <c r="C28" s="233"/>
      <c r="D28" s="234"/>
      <c r="E28" s="234"/>
      <c r="F28" s="234"/>
      <c r="G28" s="234"/>
      <c r="H28" s="234"/>
      <c r="I28" s="235"/>
      <c r="J28" s="235"/>
      <c r="K28" s="234"/>
      <c r="L28" s="234"/>
      <c r="M28" s="234"/>
      <c r="N28" s="234"/>
      <c r="O28" s="236"/>
      <c r="P28" s="236"/>
      <c r="Q28" s="237"/>
      <c r="R28" s="238"/>
      <c r="S28" s="271"/>
      <c r="T28" s="134" t="e">
        <f t="shared" si="63"/>
        <v>#N/A</v>
      </c>
      <c r="U28" s="258" t="e">
        <f t="shared" si="64"/>
        <v>#N/A</v>
      </c>
      <c r="V28" s="272"/>
      <c r="W28" s="273" t="e">
        <f t="shared" si="65"/>
        <v>#N/A</v>
      </c>
      <c r="X28" s="292"/>
      <c r="Y28" s="266" t="e">
        <f t="shared" si="0"/>
        <v>#N/A</v>
      </c>
      <c r="Z28" s="135"/>
      <c r="AA28" s="258" t="e">
        <f t="shared" si="1"/>
        <v>#N/A</v>
      </c>
      <c r="AB28" s="182" t="e">
        <f t="shared" si="66"/>
        <v>#N/A</v>
      </c>
      <c r="AC28" s="206" t="e">
        <f t="shared" si="3"/>
        <v>#N/A</v>
      </c>
      <c r="AD28" s="205" t="e">
        <f t="shared" si="4"/>
        <v>#N/A</v>
      </c>
      <c r="AE28" s="278"/>
      <c r="AF28" s="259">
        <f t="shared" si="5"/>
        <v>0</v>
      </c>
      <c r="AG28" s="278"/>
      <c r="AH28" s="278"/>
      <c r="AI28" s="278"/>
      <c r="AJ28" s="278"/>
      <c r="AK28" s="318"/>
      <c r="AL28" s="260" t="e" cm="1">
        <f t="array" ref="AL28">ROUND(_xlfn.IFS($R28="Ａ重油",AK28*1,$R28="灯油",AK28*0.939,$R28="ＬＰガス",AK28*1.299,$R28="ＬＮＧ",AK28*1.56),0)</f>
        <v>#N/A</v>
      </c>
      <c r="AM28" s="318"/>
      <c r="AN28" s="260" t="e" cm="1">
        <f t="array" ref="AN28">ROUND(_xlfn.IFS($R28="Ａ重油",AM28*1,$R28="灯油",AM28*0.939,$R28="ＬＰガス",AM28*1.299,$R28="ＬＮＧ",AM28*1.56),0)</f>
        <v>#N/A</v>
      </c>
      <c r="AO28" s="43"/>
      <c r="AP28" s="46"/>
      <c r="AQ28" s="247"/>
      <c r="AR28" s="247"/>
      <c r="AS28" s="248"/>
      <c r="AT28" s="249"/>
      <c r="AU28" s="249"/>
      <c r="AV28" s="249"/>
      <c r="AW28" s="249"/>
      <c r="AX28" s="249"/>
      <c r="AY28" s="249"/>
      <c r="AZ28" s="249"/>
      <c r="BA28" s="249"/>
      <c r="BB28" s="249"/>
      <c r="BC28" s="249"/>
      <c r="BD28" s="249"/>
      <c r="BE28" s="249"/>
      <c r="BF28" s="249"/>
      <c r="BG28" s="250"/>
      <c r="BH28" s="197" t="e">
        <f t="shared" si="6"/>
        <v>#N/A</v>
      </c>
      <c r="BI28" s="198"/>
      <c r="BJ28" s="199" t="e">
        <f t="shared" si="7"/>
        <v>#N/A</v>
      </c>
      <c r="BK28" s="200" t="e">
        <f t="shared" si="8"/>
        <v>#N/A</v>
      </c>
      <c r="BL28" s="200" t="e">
        <f t="shared" si="9"/>
        <v>#N/A</v>
      </c>
      <c r="BM28" s="201" t="e">
        <f t="shared" si="10"/>
        <v>#N/A</v>
      </c>
      <c r="BN28" s="202" t="e">
        <f t="shared" si="11"/>
        <v>#N/A</v>
      </c>
      <c r="BO28" s="203" t="e">
        <f t="shared" si="12"/>
        <v>#N/A</v>
      </c>
      <c r="BP28" s="198"/>
      <c r="BQ28" s="199" t="e">
        <f t="shared" si="13"/>
        <v>#N/A</v>
      </c>
      <c r="BR28" s="200" t="e">
        <f t="shared" si="14"/>
        <v>#N/A</v>
      </c>
      <c r="BS28" s="200" t="e">
        <f t="shared" si="15"/>
        <v>#N/A</v>
      </c>
      <c r="BT28" s="201" t="e">
        <f t="shared" si="16"/>
        <v>#N/A</v>
      </c>
      <c r="BU28" s="202" t="e">
        <f t="shared" si="17"/>
        <v>#N/A</v>
      </c>
      <c r="BV28" s="203" t="e">
        <f t="shared" si="18"/>
        <v>#N/A</v>
      </c>
      <c r="BW28" s="198"/>
      <c r="BX28" s="199" t="e">
        <f t="shared" si="19"/>
        <v>#N/A</v>
      </c>
      <c r="BY28" s="200" t="e">
        <f t="shared" si="20"/>
        <v>#N/A</v>
      </c>
      <c r="BZ28" s="200" t="e">
        <f t="shared" si="21"/>
        <v>#N/A</v>
      </c>
      <c r="CA28" s="201" t="e">
        <f t="shared" si="22"/>
        <v>#N/A</v>
      </c>
      <c r="CB28" s="202" t="e">
        <f t="shared" si="23"/>
        <v>#N/A</v>
      </c>
      <c r="CC28" s="203" t="e">
        <f t="shared" si="24"/>
        <v>#N/A</v>
      </c>
      <c r="CD28" s="198"/>
      <c r="CE28" s="199" t="e">
        <f t="shared" si="25"/>
        <v>#N/A</v>
      </c>
      <c r="CF28" s="200" t="e">
        <f t="shared" si="26"/>
        <v>#N/A</v>
      </c>
      <c r="CG28" s="200" t="e">
        <f t="shared" si="27"/>
        <v>#N/A</v>
      </c>
      <c r="CH28" s="201" t="e">
        <f t="shared" si="28"/>
        <v>#N/A</v>
      </c>
      <c r="CI28" s="202" t="e">
        <f t="shared" si="29"/>
        <v>#N/A</v>
      </c>
      <c r="CJ28" s="203" t="e">
        <f t="shared" si="30"/>
        <v>#N/A</v>
      </c>
      <c r="CK28" s="198"/>
      <c r="CL28" s="199" t="e">
        <f t="shared" si="31"/>
        <v>#N/A</v>
      </c>
      <c r="CM28" s="200" t="e">
        <f t="shared" si="32"/>
        <v>#N/A</v>
      </c>
      <c r="CN28" s="200" t="e">
        <f t="shared" si="33"/>
        <v>#N/A</v>
      </c>
      <c r="CO28" s="201" t="e">
        <f t="shared" si="34"/>
        <v>#N/A</v>
      </c>
      <c r="CP28" s="202" t="e">
        <f t="shared" si="35"/>
        <v>#N/A</v>
      </c>
      <c r="CQ28" s="203" t="e">
        <f t="shared" si="36"/>
        <v>#N/A</v>
      </c>
      <c r="CR28" s="198"/>
      <c r="CS28" s="199" t="e">
        <f t="shared" si="37"/>
        <v>#N/A</v>
      </c>
      <c r="CT28" s="200" t="e">
        <f t="shared" si="38"/>
        <v>#N/A</v>
      </c>
      <c r="CU28" s="200" t="e">
        <f t="shared" si="39"/>
        <v>#N/A</v>
      </c>
      <c r="CV28" s="201" t="e">
        <f t="shared" si="40"/>
        <v>#N/A</v>
      </c>
      <c r="CW28" s="202" t="e">
        <f t="shared" si="41"/>
        <v>#N/A</v>
      </c>
      <c r="CX28" s="203" t="e">
        <f t="shared" si="42"/>
        <v>#N/A</v>
      </c>
      <c r="CY28" s="198"/>
      <c r="CZ28" s="199" t="e">
        <f t="shared" si="43"/>
        <v>#N/A</v>
      </c>
      <c r="DA28" s="200" t="e">
        <f t="shared" si="44"/>
        <v>#N/A</v>
      </c>
      <c r="DB28" s="200" t="e">
        <f t="shared" si="45"/>
        <v>#N/A</v>
      </c>
      <c r="DC28" s="201" t="e">
        <f t="shared" si="46"/>
        <v>#N/A</v>
      </c>
      <c r="DD28" s="202" t="e">
        <f t="shared" si="47"/>
        <v>#N/A</v>
      </c>
      <c r="DE28" s="203" t="e">
        <f t="shared" si="48"/>
        <v>#N/A</v>
      </c>
      <c r="DF28" s="204"/>
      <c r="DG28" s="199" t="e">
        <f t="shared" si="49"/>
        <v>#N/A</v>
      </c>
      <c r="DH28" s="200" t="e">
        <f t="shared" si="50"/>
        <v>#N/A</v>
      </c>
      <c r="DI28" s="200" t="e">
        <f t="shared" si="51"/>
        <v>#N/A</v>
      </c>
      <c r="DJ28" s="201" t="e">
        <f t="shared" si="52"/>
        <v>#N/A</v>
      </c>
      <c r="DK28" s="202" t="e">
        <f t="shared" si="53"/>
        <v>#N/A</v>
      </c>
      <c r="DL28" s="197" t="e">
        <f t="shared" si="54"/>
        <v>#N/A</v>
      </c>
      <c r="DM28" s="204"/>
      <c r="DN28" s="199" t="e">
        <f t="shared" si="55"/>
        <v>#N/A</v>
      </c>
      <c r="DO28" s="200" t="e">
        <f t="shared" si="56"/>
        <v>#N/A</v>
      </c>
      <c r="DP28" s="200" t="e">
        <f t="shared" si="57"/>
        <v>#N/A</v>
      </c>
      <c r="DQ28" s="201" t="e">
        <f t="shared" si="58"/>
        <v>#N/A</v>
      </c>
      <c r="DR28" s="202" t="e">
        <f t="shared" si="59"/>
        <v>#N/A</v>
      </c>
      <c r="DS28" s="205" t="e">
        <f t="shared" si="60"/>
        <v>#N/A</v>
      </c>
      <c r="DT28" s="206" t="e">
        <f t="shared" si="61"/>
        <v>#N/A</v>
      </c>
      <c r="DU28" s="206">
        <f t="shared" si="62"/>
        <v>0</v>
      </c>
    </row>
    <row r="29" spans="1:125" ht="26.25" customHeight="1">
      <c r="A29" s="141"/>
      <c r="B29" s="232"/>
      <c r="C29" s="233"/>
      <c r="D29" s="234"/>
      <c r="E29" s="234"/>
      <c r="F29" s="234"/>
      <c r="G29" s="234"/>
      <c r="H29" s="234"/>
      <c r="I29" s="235"/>
      <c r="J29" s="235"/>
      <c r="K29" s="234"/>
      <c r="L29" s="234"/>
      <c r="M29" s="234"/>
      <c r="N29" s="234"/>
      <c r="O29" s="236"/>
      <c r="P29" s="236"/>
      <c r="Q29" s="237"/>
      <c r="R29" s="238"/>
      <c r="S29" s="271"/>
      <c r="T29" s="134" t="e">
        <f t="shared" si="63"/>
        <v>#N/A</v>
      </c>
      <c r="U29" s="258" t="e">
        <f t="shared" si="64"/>
        <v>#N/A</v>
      </c>
      <c r="V29" s="272"/>
      <c r="W29" s="273" t="e">
        <f t="shared" si="65"/>
        <v>#N/A</v>
      </c>
      <c r="X29" s="292"/>
      <c r="Y29" s="266" t="e">
        <f t="shared" si="0"/>
        <v>#N/A</v>
      </c>
      <c r="Z29" s="135"/>
      <c r="AA29" s="258" t="e">
        <f t="shared" si="1"/>
        <v>#N/A</v>
      </c>
      <c r="AB29" s="182" t="e">
        <f t="shared" si="66"/>
        <v>#N/A</v>
      </c>
      <c r="AC29" s="206" t="e">
        <f t="shared" si="3"/>
        <v>#N/A</v>
      </c>
      <c r="AD29" s="205" t="e">
        <f t="shared" si="4"/>
        <v>#N/A</v>
      </c>
      <c r="AE29" s="278"/>
      <c r="AF29" s="259">
        <f t="shared" si="5"/>
        <v>0</v>
      </c>
      <c r="AG29" s="278"/>
      <c r="AH29" s="278"/>
      <c r="AI29" s="278"/>
      <c r="AJ29" s="278"/>
      <c r="AK29" s="318"/>
      <c r="AL29" s="260" t="e" cm="1">
        <f t="array" ref="AL29">ROUND(_xlfn.IFS($R29="Ａ重油",AK29*1,$R29="灯油",AK29*0.939,$R29="ＬＰガス",AK29*1.299,$R29="ＬＮＧ",AK29*1.56),0)</f>
        <v>#N/A</v>
      </c>
      <c r="AM29" s="318"/>
      <c r="AN29" s="260" t="e" cm="1">
        <f t="array" ref="AN29">ROUND(_xlfn.IFS($R29="Ａ重油",AM29*1,$R29="灯油",AM29*0.939,$R29="ＬＰガス",AM29*1.299,$R29="ＬＮＧ",AM29*1.56),0)</f>
        <v>#N/A</v>
      </c>
      <c r="AO29" s="43"/>
      <c r="AP29" s="46"/>
      <c r="AQ29" s="247"/>
      <c r="AR29" s="247"/>
      <c r="AS29" s="248"/>
      <c r="AT29" s="249"/>
      <c r="AU29" s="249"/>
      <c r="AV29" s="249"/>
      <c r="AW29" s="249"/>
      <c r="AX29" s="249"/>
      <c r="AY29" s="249"/>
      <c r="AZ29" s="249"/>
      <c r="BA29" s="249"/>
      <c r="BB29" s="249"/>
      <c r="BC29" s="249"/>
      <c r="BD29" s="249"/>
      <c r="BE29" s="249"/>
      <c r="BF29" s="249"/>
      <c r="BG29" s="250"/>
      <c r="BH29" s="197" t="e">
        <f t="shared" si="6"/>
        <v>#N/A</v>
      </c>
      <c r="BI29" s="198"/>
      <c r="BJ29" s="199" t="e">
        <f t="shared" si="7"/>
        <v>#N/A</v>
      </c>
      <c r="BK29" s="200" t="e">
        <f t="shared" si="8"/>
        <v>#N/A</v>
      </c>
      <c r="BL29" s="200" t="e">
        <f t="shared" si="9"/>
        <v>#N/A</v>
      </c>
      <c r="BM29" s="201" t="e">
        <f t="shared" si="10"/>
        <v>#N/A</v>
      </c>
      <c r="BN29" s="202" t="e">
        <f t="shared" si="11"/>
        <v>#N/A</v>
      </c>
      <c r="BO29" s="203" t="e">
        <f t="shared" si="12"/>
        <v>#N/A</v>
      </c>
      <c r="BP29" s="198"/>
      <c r="BQ29" s="199" t="e">
        <f t="shared" si="13"/>
        <v>#N/A</v>
      </c>
      <c r="BR29" s="200" t="e">
        <f t="shared" si="14"/>
        <v>#N/A</v>
      </c>
      <c r="BS29" s="200" t="e">
        <f t="shared" si="15"/>
        <v>#N/A</v>
      </c>
      <c r="BT29" s="201" t="e">
        <f t="shared" si="16"/>
        <v>#N/A</v>
      </c>
      <c r="BU29" s="202" t="e">
        <f t="shared" si="17"/>
        <v>#N/A</v>
      </c>
      <c r="BV29" s="203" t="e">
        <f t="shared" si="18"/>
        <v>#N/A</v>
      </c>
      <c r="BW29" s="198"/>
      <c r="BX29" s="199" t="e">
        <f t="shared" si="19"/>
        <v>#N/A</v>
      </c>
      <c r="BY29" s="200" t="e">
        <f t="shared" si="20"/>
        <v>#N/A</v>
      </c>
      <c r="BZ29" s="200" t="e">
        <f t="shared" si="21"/>
        <v>#N/A</v>
      </c>
      <c r="CA29" s="201" t="e">
        <f t="shared" si="22"/>
        <v>#N/A</v>
      </c>
      <c r="CB29" s="202" t="e">
        <f t="shared" si="23"/>
        <v>#N/A</v>
      </c>
      <c r="CC29" s="203" t="e">
        <f t="shared" si="24"/>
        <v>#N/A</v>
      </c>
      <c r="CD29" s="198"/>
      <c r="CE29" s="199" t="e">
        <f t="shared" si="25"/>
        <v>#N/A</v>
      </c>
      <c r="CF29" s="200" t="e">
        <f t="shared" si="26"/>
        <v>#N/A</v>
      </c>
      <c r="CG29" s="200" t="e">
        <f t="shared" si="27"/>
        <v>#N/A</v>
      </c>
      <c r="CH29" s="201" t="e">
        <f t="shared" si="28"/>
        <v>#N/A</v>
      </c>
      <c r="CI29" s="202" t="e">
        <f t="shared" si="29"/>
        <v>#N/A</v>
      </c>
      <c r="CJ29" s="203" t="e">
        <f t="shared" si="30"/>
        <v>#N/A</v>
      </c>
      <c r="CK29" s="198"/>
      <c r="CL29" s="199" t="e">
        <f t="shared" si="31"/>
        <v>#N/A</v>
      </c>
      <c r="CM29" s="200" t="e">
        <f t="shared" si="32"/>
        <v>#N/A</v>
      </c>
      <c r="CN29" s="200" t="e">
        <f t="shared" si="33"/>
        <v>#N/A</v>
      </c>
      <c r="CO29" s="201" t="e">
        <f t="shared" si="34"/>
        <v>#N/A</v>
      </c>
      <c r="CP29" s="202" t="e">
        <f t="shared" si="35"/>
        <v>#N/A</v>
      </c>
      <c r="CQ29" s="203" t="e">
        <f t="shared" si="36"/>
        <v>#N/A</v>
      </c>
      <c r="CR29" s="198"/>
      <c r="CS29" s="199" t="e">
        <f t="shared" si="37"/>
        <v>#N/A</v>
      </c>
      <c r="CT29" s="200" t="e">
        <f t="shared" si="38"/>
        <v>#N/A</v>
      </c>
      <c r="CU29" s="200" t="e">
        <f t="shared" si="39"/>
        <v>#N/A</v>
      </c>
      <c r="CV29" s="201" t="e">
        <f t="shared" si="40"/>
        <v>#N/A</v>
      </c>
      <c r="CW29" s="202" t="e">
        <f t="shared" si="41"/>
        <v>#N/A</v>
      </c>
      <c r="CX29" s="203" t="e">
        <f t="shared" si="42"/>
        <v>#N/A</v>
      </c>
      <c r="CY29" s="198"/>
      <c r="CZ29" s="199" t="e">
        <f t="shared" si="43"/>
        <v>#N/A</v>
      </c>
      <c r="DA29" s="200" t="e">
        <f t="shared" si="44"/>
        <v>#N/A</v>
      </c>
      <c r="DB29" s="200" t="e">
        <f t="shared" si="45"/>
        <v>#N/A</v>
      </c>
      <c r="DC29" s="201" t="e">
        <f t="shared" si="46"/>
        <v>#N/A</v>
      </c>
      <c r="DD29" s="202" t="e">
        <f t="shared" si="47"/>
        <v>#N/A</v>
      </c>
      <c r="DE29" s="203" t="e">
        <f t="shared" si="48"/>
        <v>#N/A</v>
      </c>
      <c r="DF29" s="204"/>
      <c r="DG29" s="199" t="e">
        <f t="shared" si="49"/>
        <v>#N/A</v>
      </c>
      <c r="DH29" s="200" t="e">
        <f t="shared" si="50"/>
        <v>#N/A</v>
      </c>
      <c r="DI29" s="200" t="e">
        <f t="shared" si="51"/>
        <v>#N/A</v>
      </c>
      <c r="DJ29" s="201" t="e">
        <f t="shared" si="52"/>
        <v>#N/A</v>
      </c>
      <c r="DK29" s="202" t="e">
        <f t="shared" si="53"/>
        <v>#N/A</v>
      </c>
      <c r="DL29" s="197" t="e">
        <f t="shared" si="54"/>
        <v>#N/A</v>
      </c>
      <c r="DM29" s="204"/>
      <c r="DN29" s="199" t="e">
        <f t="shared" si="55"/>
        <v>#N/A</v>
      </c>
      <c r="DO29" s="200" t="e">
        <f t="shared" si="56"/>
        <v>#N/A</v>
      </c>
      <c r="DP29" s="200" t="e">
        <f t="shared" si="57"/>
        <v>#N/A</v>
      </c>
      <c r="DQ29" s="201" t="e">
        <f t="shared" si="58"/>
        <v>#N/A</v>
      </c>
      <c r="DR29" s="202" t="e">
        <f t="shared" si="59"/>
        <v>#N/A</v>
      </c>
      <c r="DS29" s="205" t="e">
        <f t="shared" si="60"/>
        <v>#N/A</v>
      </c>
      <c r="DT29" s="206" t="e">
        <f t="shared" si="61"/>
        <v>#N/A</v>
      </c>
      <c r="DU29" s="206">
        <f t="shared" si="62"/>
        <v>0</v>
      </c>
    </row>
    <row r="30" spans="1:125" ht="26.25" customHeight="1">
      <c r="A30" s="141"/>
      <c r="B30" s="232"/>
      <c r="C30" s="233"/>
      <c r="D30" s="234"/>
      <c r="E30" s="234"/>
      <c r="F30" s="234"/>
      <c r="G30" s="234"/>
      <c r="H30" s="234"/>
      <c r="I30" s="235"/>
      <c r="J30" s="235"/>
      <c r="K30" s="234"/>
      <c r="L30" s="234"/>
      <c r="M30" s="234"/>
      <c r="N30" s="234"/>
      <c r="O30" s="236"/>
      <c r="P30" s="236"/>
      <c r="Q30" s="237"/>
      <c r="R30" s="238"/>
      <c r="S30" s="271"/>
      <c r="T30" s="134" t="e">
        <f t="shared" si="63"/>
        <v>#N/A</v>
      </c>
      <c r="U30" s="258" t="e">
        <f t="shared" si="64"/>
        <v>#N/A</v>
      </c>
      <c r="V30" s="272"/>
      <c r="W30" s="273" t="e">
        <f t="shared" si="65"/>
        <v>#N/A</v>
      </c>
      <c r="X30" s="292"/>
      <c r="Y30" s="266" t="e">
        <f t="shared" si="0"/>
        <v>#N/A</v>
      </c>
      <c r="Z30" s="135"/>
      <c r="AA30" s="258" t="e">
        <f t="shared" si="1"/>
        <v>#N/A</v>
      </c>
      <c r="AB30" s="182" t="e">
        <f t="shared" si="66"/>
        <v>#N/A</v>
      </c>
      <c r="AC30" s="206" t="e">
        <f t="shared" si="3"/>
        <v>#N/A</v>
      </c>
      <c r="AD30" s="205" t="e">
        <f t="shared" si="4"/>
        <v>#N/A</v>
      </c>
      <c r="AE30" s="279"/>
      <c r="AF30" s="259">
        <f t="shared" si="5"/>
        <v>0</v>
      </c>
      <c r="AG30" s="278"/>
      <c r="AH30" s="278"/>
      <c r="AI30" s="278"/>
      <c r="AJ30" s="278"/>
      <c r="AK30" s="318"/>
      <c r="AL30" s="260" t="e" cm="1">
        <f t="array" ref="AL30">ROUND(_xlfn.IFS($R30="Ａ重油",AK30*1,$R30="灯油",AK30*0.939,$R30="ＬＰガス",AK30*1.299,$R30="ＬＮＧ",AK30*1.56),0)</f>
        <v>#N/A</v>
      </c>
      <c r="AM30" s="318"/>
      <c r="AN30" s="260" t="e" cm="1">
        <f t="array" ref="AN30">ROUND(_xlfn.IFS($R30="Ａ重油",AM30*1,$R30="灯油",AM30*0.939,$R30="ＬＰガス",AM30*1.299,$R30="ＬＮＧ",AM30*1.56),0)</f>
        <v>#N/A</v>
      </c>
      <c r="AO30" s="43"/>
      <c r="AP30" s="46"/>
      <c r="AQ30" s="247"/>
      <c r="AR30" s="247"/>
      <c r="AS30" s="248"/>
      <c r="AT30" s="249"/>
      <c r="AU30" s="249"/>
      <c r="AV30" s="249"/>
      <c r="AW30" s="249"/>
      <c r="AX30" s="249"/>
      <c r="AY30" s="249"/>
      <c r="AZ30" s="249"/>
      <c r="BA30" s="249"/>
      <c r="BB30" s="249"/>
      <c r="BC30" s="249"/>
      <c r="BD30" s="249"/>
      <c r="BE30" s="249"/>
      <c r="BF30" s="249"/>
      <c r="BG30" s="250"/>
      <c r="BH30" s="197" t="e">
        <f t="shared" si="6"/>
        <v>#N/A</v>
      </c>
      <c r="BI30" s="198"/>
      <c r="BJ30" s="199" t="e">
        <f t="shared" si="7"/>
        <v>#N/A</v>
      </c>
      <c r="BK30" s="200" t="e">
        <f t="shared" si="8"/>
        <v>#N/A</v>
      </c>
      <c r="BL30" s="200" t="e">
        <f t="shared" si="9"/>
        <v>#N/A</v>
      </c>
      <c r="BM30" s="201" t="e">
        <f t="shared" si="10"/>
        <v>#N/A</v>
      </c>
      <c r="BN30" s="202" t="e">
        <f t="shared" si="11"/>
        <v>#N/A</v>
      </c>
      <c r="BO30" s="203" t="e">
        <f t="shared" si="12"/>
        <v>#N/A</v>
      </c>
      <c r="BP30" s="198"/>
      <c r="BQ30" s="199" t="e">
        <f t="shared" si="13"/>
        <v>#N/A</v>
      </c>
      <c r="BR30" s="200" t="e">
        <f t="shared" si="14"/>
        <v>#N/A</v>
      </c>
      <c r="BS30" s="200" t="e">
        <f t="shared" si="15"/>
        <v>#N/A</v>
      </c>
      <c r="BT30" s="201" t="e">
        <f t="shared" si="16"/>
        <v>#N/A</v>
      </c>
      <c r="BU30" s="202" t="e">
        <f t="shared" si="17"/>
        <v>#N/A</v>
      </c>
      <c r="BV30" s="203" t="e">
        <f t="shared" si="18"/>
        <v>#N/A</v>
      </c>
      <c r="BW30" s="198"/>
      <c r="BX30" s="199" t="e">
        <f t="shared" si="19"/>
        <v>#N/A</v>
      </c>
      <c r="BY30" s="200" t="e">
        <f t="shared" si="20"/>
        <v>#N/A</v>
      </c>
      <c r="BZ30" s="200" t="e">
        <f t="shared" si="21"/>
        <v>#N/A</v>
      </c>
      <c r="CA30" s="201" t="e">
        <f t="shared" si="22"/>
        <v>#N/A</v>
      </c>
      <c r="CB30" s="202" t="e">
        <f t="shared" si="23"/>
        <v>#N/A</v>
      </c>
      <c r="CC30" s="203" t="e">
        <f t="shared" si="24"/>
        <v>#N/A</v>
      </c>
      <c r="CD30" s="198"/>
      <c r="CE30" s="199" t="e">
        <f t="shared" si="25"/>
        <v>#N/A</v>
      </c>
      <c r="CF30" s="200" t="e">
        <f t="shared" si="26"/>
        <v>#N/A</v>
      </c>
      <c r="CG30" s="200" t="e">
        <f t="shared" si="27"/>
        <v>#N/A</v>
      </c>
      <c r="CH30" s="201" t="e">
        <f t="shared" si="28"/>
        <v>#N/A</v>
      </c>
      <c r="CI30" s="202" t="e">
        <f t="shared" si="29"/>
        <v>#N/A</v>
      </c>
      <c r="CJ30" s="203" t="e">
        <f t="shared" si="30"/>
        <v>#N/A</v>
      </c>
      <c r="CK30" s="198"/>
      <c r="CL30" s="199" t="e">
        <f t="shared" si="31"/>
        <v>#N/A</v>
      </c>
      <c r="CM30" s="200" t="e">
        <f t="shared" si="32"/>
        <v>#N/A</v>
      </c>
      <c r="CN30" s="200" t="e">
        <f t="shared" si="33"/>
        <v>#N/A</v>
      </c>
      <c r="CO30" s="201" t="e">
        <f t="shared" si="34"/>
        <v>#N/A</v>
      </c>
      <c r="CP30" s="202" t="e">
        <f t="shared" si="35"/>
        <v>#N/A</v>
      </c>
      <c r="CQ30" s="203" t="e">
        <f t="shared" si="36"/>
        <v>#N/A</v>
      </c>
      <c r="CR30" s="198"/>
      <c r="CS30" s="199" t="e">
        <f t="shared" si="37"/>
        <v>#N/A</v>
      </c>
      <c r="CT30" s="200" t="e">
        <f t="shared" si="38"/>
        <v>#N/A</v>
      </c>
      <c r="CU30" s="200" t="e">
        <f t="shared" si="39"/>
        <v>#N/A</v>
      </c>
      <c r="CV30" s="201" t="e">
        <f t="shared" si="40"/>
        <v>#N/A</v>
      </c>
      <c r="CW30" s="202" t="e">
        <f t="shared" si="41"/>
        <v>#N/A</v>
      </c>
      <c r="CX30" s="203" t="e">
        <f t="shared" si="42"/>
        <v>#N/A</v>
      </c>
      <c r="CY30" s="198"/>
      <c r="CZ30" s="199" t="e">
        <f t="shared" si="43"/>
        <v>#N/A</v>
      </c>
      <c r="DA30" s="200" t="e">
        <f t="shared" si="44"/>
        <v>#N/A</v>
      </c>
      <c r="DB30" s="200" t="e">
        <f t="shared" si="45"/>
        <v>#N/A</v>
      </c>
      <c r="DC30" s="201" t="e">
        <f t="shared" si="46"/>
        <v>#N/A</v>
      </c>
      <c r="DD30" s="202" t="e">
        <f t="shared" si="47"/>
        <v>#N/A</v>
      </c>
      <c r="DE30" s="203" t="e">
        <f t="shared" si="48"/>
        <v>#N/A</v>
      </c>
      <c r="DF30" s="204"/>
      <c r="DG30" s="199" t="e">
        <f t="shared" si="49"/>
        <v>#N/A</v>
      </c>
      <c r="DH30" s="200" t="e">
        <f t="shared" si="50"/>
        <v>#N/A</v>
      </c>
      <c r="DI30" s="200" t="e">
        <f t="shared" si="51"/>
        <v>#N/A</v>
      </c>
      <c r="DJ30" s="201" t="e">
        <f t="shared" si="52"/>
        <v>#N/A</v>
      </c>
      <c r="DK30" s="202" t="e">
        <f t="shared" si="53"/>
        <v>#N/A</v>
      </c>
      <c r="DL30" s="197" t="e">
        <f t="shared" si="54"/>
        <v>#N/A</v>
      </c>
      <c r="DM30" s="204"/>
      <c r="DN30" s="199" t="e">
        <f t="shared" si="55"/>
        <v>#N/A</v>
      </c>
      <c r="DO30" s="200" t="e">
        <f t="shared" si="56"/>
        <v>#N/A</v>
      </c>
      <c r="DP30" s="200" t="e">
        <f t="shared" si="57"/>
        <v>#N/A</v>
      </c>
      <c r="DQ30" s="201" t="e">
        <f t="shared" si="58"/>
        <v>#N/A</v>
      </c>
      <c r="DR30" s="202" t="e">
        <f t="shared" si="59"/>
        <v>#N/A</v>
      </c>
      <c r="DS30" s="205" t="e">
        <f t="shared" si="60"/>
        <v>#N/A</v>
      </c>
      <c r="DT30" s="206" t="e">
        <f t="shared" si="61"/>
        <v>#N/A</v>
      </c>
      <c r="DU30" s="206">
        <f t="shared" si="62"/>
        <v>0</v>
      </c>
    </row>
    <row r="31" spans="1:125" ht="26.25" customHeight="1" thickBot="1">
      <c r="A31" s="176"/>
      <c r="B31" s="239"/>
      <c r="C31" s="240"/>
      <c r="D31" s="241"/>
      <c r="E31" s="241"/>
      <c r="F31" s="241"/>
      <c r="G31" s="241"/>
      <c r="H31" s="241"/>
      <c r="I31" s="242"/>
      <c r="J31" s="242"/>
      <c r="K31" s="241"/>
      <c r="L31" s="241"/>
      <c r="M31" s="241"/>
      <c r="N31" s="241"/>
      <c r="O31" s="243"/>
      <c r="P31" s="243"/>
      <c r="Q31" s="244"/>
      <c r="R31" s="245"/>
      <c r="S31" s="274"/>
      <c r="T31" s="136" t="e">
        <f t="shared" si="63"/>
        <v>#N/A</v>
      </c>
      <c r="U31" s="261" t="e">
        <f t="shared" si="64"/>
        <v>#N/A</v>
      </c>
      <c r="V31" s="275"/>
      <c r="W31" s="276" t="e">
        <f t="shared" si="65"/>
        <v>#N/A</v>
      </c>
      <c r="X31" s="293"/>
      <c r="Y31" s="267" t="e">
        <f t="shared" si="0"/>
        <v>#N/A</v>
      </c>
      <c r="Z31" s="137"/>
      <c r="AA31" s="261" t="e">
        <f t="shared" si="1"/>
        <v>#N/A</v>
      </c>
      <c r="AB31" s="183" t="e">
        <f t="shared" si="66"/>
        <v>#N/A</v>
      </c>
      <c r="AC31" s="216" t="e">
        <f t="shared" si="3"/>
        <v>#N/A</v>
      </c>
      <c r="AD31" s="215" t="e">
        <f t="shared" si="4"/>
        <v>#N/A</v>
      </c>
      <c r="AE31" s="280"/>
      <c r="AF31" s="262">
        <f t="shared" si="5"/>
        <v>0</v>
      </c>
      <c r="AG31" s="280"/>
      <c r="AH31" s="280"/>
      <c r="AI31" s="280"/>
      <c r="AJ31" s="280"/>
      <c r="AK31" s="320"/>
      <c r="AL31" s="264" t="e" cm="1">
        <f t="array" ref="AL31">ROUND(_xlfn.IFS($R31="Ａ重油",AK31*1,$R31="灯油",AK31*0.939,$R31="ＬＰガス",AK31*1.299,$R31="ＬＮＧ",AK31*1.56),0)</f>
        <v>#N/A</v>
      </c>
      <c r="AM31" s="320"/>
      <c r="AN31" s="264" t="e" cm="1">
        <f t="array" ref="AN31">ROUND(_xlfn.IFS($R31="Ａ重油",AM31*1,$R31="灯油",AM31*0.939,$R31="ＬＰガス",AM31*1.299,$R31="ＬＮＧ",AM31*1.56),0)</f>
        <v>#N/A</v>
      </c>
      <c r="AO31" s="44"/>
      <c r="AP31" s="47"/>
      <c r="AQ31" s="251"/>
      <c r="AR31" s="251"/>
      <c r="AS31" s="252"/>
      <c r="AT31" s="253"/>
      <c r="AU31" s="253"/>
      <c r="AV31" s="253"/>
      <c r="AW31" s="253"/>
      <c r="AX31" s="253"/>
      <c r="AY31" s="253"/>
      <c r="AZ31" s="253"/>
      <c r="BA31" s="253"/>
      <c r="BB31" s="253"/>
      <c r="BC31" s="253"/>
      <c r="BD31" s="253"/>
      <c r="BE31" s="253"/>
      <c r="BF31" s="253"/>
      <c r="BG31" s="254"/>
      <c r="BH31" s="207" t="e">
        <f t="shared" si="6"/>
        <v>#N/A</v>
      </c>
      <c r="BI31" s="208"/>
      <c r="BJ31" s="209" t="e">
        <f t="shared" si="7"/>
        <v>#N/A</v>
      </c>
      <c r="BK31" s="210" t="e">
        <f t="shared" si="8"/>
        <v>#N/A</v>
      </c>
      <c r="BL31" s="210" t="e">
        <f t="shared" si="9"/>
        <v>#N/A</v>
      </c>
      <c r="BM31" s="211" t="e">
        <f t="shared" si="10"/>
        <v>#N/A</v>
      </c>
      <c r="BN31" s="212" t="e">
        <f t="shared" si="11"/>
        <v>#N/A</v>
      </c>
      <c r="BO31" s="213" t="e">
        <f t="shared" si="12"/>
        <v>#N/A</v>
      </c>
      <c r="BP31" s="208"/>
      <c r="BQ31" s="209" t="e">
        <f t="shared" si="13"/>
        <v>#N/A</v>
      </c>
      <c r="BR31" s="210" t="e">
        <f t="shared" si="14"/>
        <v>#N/A</v>
      </c>
      <c r="BS31" s="210" t="e">
        <f t="shared" si="15"/>
        <v>#N/A</v>
      </c>
      <c r="BT31" s="211" t="e">
        <f t="shared" si="16"/>
        <v>#N/A</v>
      </c>
      <c r="BU31" s="212" t="e">
        <f t="shared" si="17"/>
        <v>#N/A</v>
      </c>
      <c r="BV31" s="213" t="e">
        <f t="shared" si="18"/>
        <v>#N/A</v>
      </c>
      <c r="BW31" s="208"/>
      <c r="BX31" s="209" t="e">
        <f t="shared" si="19"/>
        <v>#N/A</v>
      </c>
      <c r="BY31" s="210" t="e">
        <f t="shared" si="20"/>
        <v>#N/A</v>
      </c>
      <c r="BZ31" s="210" t="e">
        <f t="shared" si="21"/>
        <v>#N/A</v>
      </c>
      <c r="CA31" s="211" t="e">
        <f t="shared" si="22"/>
        <v>#N/A</v>
      </c>
      <c r="CB31" s="212" t="e">
        <f t="shared" si="23"/>
        <v>#N/A</v>
      </c>
      <c r="CC31" s="213" t="e">
        <f t="shared" si="24"/>
        <v>#N/A</v>
      </c>
      <c r="CD31" s="208"/>
      <c r="CE31" s="209" t="e">
        <f t="shared" si="25"/>
        <v>#N/A</v>
      </c>
      <c r="CF31" s="210" t="e">
        <f t="shared" si="26"/>
        <v>#N/A</v>
      </c>
      <c r="CG31" s="210" t="e">
        <f t="shared" si="27"/>
        <v>#N/A</v>
      </c>
      <c r="CH31" s="211" t="e">
        <f t="shared" si="28"/>
        <v>#N/A</v>
      </c>
      <c r="CI31" s="212" t="e">
        <f t="shared" si="29"/>
        <v>#N/A</v>
      </c>
      <c r="CJ31" s="213" t="e">
        <f t="shared" si="30"/>
        <v>#N/A</v>
      </c>
      <c r="CK31" s="208"/>
      <c r="CL31" s="209" t="e">
        <f t="shared" si="31"/>
        <v>#N/A</v>
      </c>
      <c r="CM31" s="210" t="e">
        <f t="shared" si="32"/>
        <v>#N/A</v>
      </c>
      <c r="CN31" s="210" t="e">
        <f t="shared" si="33"/>
        <v>#N/A</v>
      </c>
      <c r="CO31" s="211" t="e">
        <f t="shared" si="34"/>
        <v>#N/A</v>
      </c>
      <c r="CP31" s="212" t="e">
        <f t="shared" si="35"/>
        <v>#N/A</v>
      </c>
      <c r="CQ31" s="213" t="e">
        <f t="shared" si="36"/>
        <v>#N/A</v>
      </c>
      <c r="CR31" s="208"/>
      <c r="CS31" s="209" t="e">
        <f t="shared" si="37"/>
        <v>#N/A</v>
      </c>
      <c r="CT31" s="210" t="e">
        <f t="shared" si="38"/>
        <v>#N/A</v>
      </c>
      <c r="CU31" s="210" t="e">
        <f t="shared" si="39"/>
        <v>#N/A</v>
      </c>
      <c r="CV31" s="211" t="e">
        <f t="shared" si="40"/>
        <v>#N/A</v>
      </c>
      <c r="CW31" s="212" t="e">
        <f t="shared" si="41"/>
        <v>#N/A</v>
      </c>
      <c r="CX31" s="213" t="e">
        <f t="shared" si="42"/>
        <v>#N/A</v>
      </c>
      <c r="CY31" s="208"/>
      <c r="CZ31" s="209" t="e">
        <f t="shared" si="43"/>
        <v>#N/A</v>
      </c>
      <c r="DA31" s="210" t="e">
        <f t="shared" si="44"/>
        <v>#N/A</v>
      </c>
      <c r="DB31" s="210" t="e">
        <f t="shared" si="45"/>
        <v>#N/A</v>
      </c>
      <c r="DC31" s="211" t="e">
        <f t="shared" si="46"/>
        <v>#N/A</v>
      </c>
      <c r="DD31" s="212" t="e">
        <f t="shared" si="47"/>
        <v>#N/A</v>
      </c>
      <c r="DE31" s="213" t="e">
        <f t="shared" si="48"/>
        <v>#N/A</v>
      </c>
      <c r="DF31" s="214"/>
      <c r="DG31" s="209" t="e">
        <f t="shared" si="49"/>
        <v>#N/A</v>
      </c>
      <c r="DH31" s="210" t="e">
        <f t="shared" si="50"/>
        <v>#N/A</v>
      </c>
      <c r="DI31" s="210" t="e">
        <f t="shared" si="51"/>
        <v>#N/A</v>
      </c>
      <c r="DJ31" s="211" t="e">
        <f t="shared" si="52"/>
        <v>#N/A</v>
      </c>
      <c r="DK31" s="212" t="e">
        <f t="shared" si="53"/>
        <v>#N/A</v>
      </c>
      <c r="DL31" s="207" t="e">
        <f t="shared" si="54"/>
        <v>#N/A</v>
      </c>
      <c r="DM31" s="214"/>
      <c r="DN31" s="209" t="e">
        <f t="shared" si="55"/>
        <v>#N/A</v>
      </c>
      <c r="DO31" s="210" t="e">
        <f t="shared" si="56"/>
        <v>#N/A</v>
      </c>
      <c r="DP31" s="210" t="e">
        <f t="shared" si="57"/>
        <v>#N/A</v>
      </c>
      <c r="DQ31" s="211" t="e">
        <f t="shared" si="58"/>
        <v>#N/A</v>
      </c>
      <c r="DR31" s="212" t="e">
        <f t="shared" si="59"/>
        <v>#N/A</v>
      </c>
      <c r="DS31" s="215" t="e">
        <f t="shared" si="60"/>
        <v>#N/A</v>
      </c>
      <c r="DT31" s="216" t="e">
        <f t="shared" si="61"/>
        <v>#N/A</v>
      </c>
      <c r="DU31" s="216">
        <f t="shared" si="62"/>
        <v>0</v>
      </c>
    </row>
    <row r="32" spans="1:125" ht="26.25" customHeight="1" thickBot="1">
      <c r="A32" s="176" t="s">
        <v>23</v>
      </c>
      <c r="B32" s="142"/>
      <c r="C32" s="143" t="s">
        <v>97</v>
      </c>
      <c r="D32" s="146">
        <f>COUNTA(D12:D31)</f>
        <v>0</v>
      </c>
      <c r="E32" s="144"/>
      <c r="F32" s="48"/>
      <c r="G32" s="48"/>
      <c r="H32" s="48"/>
      <c r="I32" s="48"/>
      <c r="J32" s="48"/>
      <c r="K32" s="145"/>
      <c r="L32" s="145"/>
      <c r="M32" s="145"/>
      <c r="N32" s="180"/>
      <c r="O32" s="175">
        <f>COUNTA(O12:O31)</f>
        <v>0</v>
      </c>
      <c r="P32" s="376"/>
      <c r="Q32" s="140"/>
      <c r="R32" s="145"/>
      <c r="S32" s="264">
        <f>SUBTOTAL(109,S12:S31)</f>
        <v>0</v>
      </c>
      <c r="T32" s="263"/>
      <c r="U32" s="264" t="e">
        <f>SUBTOTAL(109,U12:U31)</f>
        <v>#N/A</v>
      </c>
      <c r="V32" s="264">
        <f>SUBTOTAL(109,V12:V31)</f>
        <v>0</v>
      </c>
      <c r="W32" s="264" t="e">
        <f>SUBTOTAL(109,W12:W31)</f>
        <v>#N/A</v>
      </c>
      <c r="X32" s="147" t="s">
        <v>23</v>
      </c>
      <c r="Y32" s="264" t="e">
        <f>SUBTOTAL(109,Y12:Y31)</f>
        <v>#N/A</v>
      </c>
      <c r="Z32" s="44"/>
      <c r="AA32" s="264" t="e">
        <f t="shared" ref="AA32:AJ32" si="67">SUBTOTAL(109,AA12:AA31)</f>
        <v>#N/A</v>
      </c>
      <c r="AB32" s="263"/>
      <c r="AC32" s="264" t="e">
        <f t="shared" si="67"/>
        <v>#N/A</v>
      </c>
      <c r="AD32" s="264" t="e">
        <f t="shared" si="67"/>
        <v>#N/A</v>
      </c>
      <c r="AE32" s="264">
        <f t="shared" si="67"/>
        <v>0</v>
      </c>
      <c r="AF32" s="264">
        <f t="shared" si="67"/>
        <v>0</v>
      </c>
      <c r="AG32" s="264">
        <f t="shared" si="67"/>
        <v>0</v>
      </c>
      <c r="AH32" s="264">
        <f t="shared" si="67"/>
        <v>0</v>
      </c>
      <c r="AI32" s="264">
        <f t="shared" si="67"/>
        <v>0</v>
      </c>
      <c r="AJ32" s="264">
        <f t="shared" si="67"/>
        <v>0</v>
      </c>
      <c r="AK32" s="263"/>
      <c r="AL32" s="264" t="e">
        <f>SUBTOTAL(109,AL12:AL31)</f>
        <v>#N/A</v>
      </c>
      <c r="AM32" s="263"/>
      <c r="AN32" s="264" t="e">
        <f>SUBTOTAL(109,AN12:AN31)</f>
        <v>#N/A</v>
      </c>
      <c r="AO32" s="44"/>
      <c r="AP32" s="44"/>
      <c r="AQ32" s="264">
        <f>SUBTOTAL(109,AQ12:AQ31)</f>
        <v>0</v>
      </c>
      <c r="AR32" s="264">
        <f>SUBTOTAL(109,AR12:AR31)</f>
        <v>0</v>
      </c>
      <c r="AS32" s="264">
        <f>SUBTOTAL(109,AS12:AS31)</f>
        <v>0</v>
      </c>
      <c r="AT32" s="264">
        <f t="shared" ref="AT32:AZ32" si="68">SUBTOTAL(109,AT12:AT31)</f>
        <v>0</v>
      </c>
      <c r="AU32" s="264">
        <f t="shared" si="68"/>
        <v>0</v>
      </c>
      <c r="AV32" s="217"/>
      <c r="AW32" s="264">
        <f t="shared" si="68"/>
        <v>0</v>
      </c>
      <c r="AX32" s="264">
        <f t="shared" si="68"/>
        <v>0</v>
      </c>
      <c r="AY32" s="264">
        <f t="shared" si="68"/>
        <v>0</v>
      </c>
      <c r="AZ32" s="264">
        <f t="shared" si="68"/>
        <v>0</v>
      </c>
      <c r="BA32" s="217"/>
      <c r="BB32" s="218">
        <f t="shared" ref="BB32" si="69">SUBTOTAL(109,BB12:BB31)</f>
        <v>0</v>
      </c>
      <c r="BC32" s="217"/>
      <c r="BD32" s="217"/>
      <c r="BE32" s="217"/>
      <c r="BF32" s="218">
        <f t="shared" ref="BF32:BG32" si="70">SUBTOTAL(109,BF12:BF31)</f>
        <v>0</v>
      </c>
      <c r="BG32" s="355">
        <f t="shared" si="70"/>
        <v>0</v>
      </c>
      <c r="BH32" s="217"/>
      <c r="BI32" s="218">
        <f t="shared" ref="BI32:BN32" si="71">SUBTOTAL(109,BI12:BI31)</f>
        <v>0</v>
      </c>
      <c r="BJ32" s="218" t="e">
        <f t="shared" si="71"/>
        <v>#N/A</v>
      </c>
      <c r="BK32" s="218" t="e">
        <f t="shared" si="71"/>
        <v>#N/A</v>
      </c>
      <c r="BL32" s="218" t="e">
        <f t="shared" si="71"/>
        <v>#N/A</v>
      </c>
      <c r="BM32" s="218" t="e">
        <f t="shared" si="71"/>
        <v>#N/A</v>
      </c>
      <c r="BN32" s="219" t="e">
        <f t="shared" si="71"/>
        <v>#N/A</v>
      </c>
      <c r="BO32" s="220"/>
      <c r="BP32" s="218">
        <f t="shared" ref="BP32:BU32" si="72">SUBTOTAL(109,BP12:BP31)</f>
        <v>0</v>
      </c>
      <c r="BQ32" s="218" t="e">
        <f t="shared" si="72"/>
        <v>#N/A</v>
      </c>
      <c r="BR32" s="218" t="e">
        <f t="shared" si="72"/>
        <v>#N/A</v>
      </c>
      <c r="BS32" s="218" t="e">
        <f t="shared" si="72"/>
        <v>#N/A</v>
      </c>
      <c r="BT32" s="221" t="e">
        <f t="shared" si="72"/>
        <v>#N/A</v>
      </c>
      <c r="BU32" s="218" t="e">
        <f t="shared" si="72"/>
        <v>#N/A</v>
      </c>
      <c r="BV32" s="222"/>
      <c r="BW32" s="218">
        <f t="shared" ref="BW32:CB32" si="73">SUBTOTAL(109,BW12:BW31)</f>
        <v>0</v>
      </c>
      <c r="BX32" s="218" t="e">
        <f t="shared" si="73"/>
        <v>#N/A</v>
      </c>
      <c r="BY32" s="218" t="e">
        <f t="shared" si="73"/>
        <v>#N/A</v>
      </c>
      <c r="BZ32" s="218" t="e">
        <f t="shared" si="73"/>
        <v>#N/A</v>
      </c>
      <c r="CA32" s="218" t="e">
        <f t="shared" si="73"/>
        <v>#N/A</v>
      </c>
      <c r="CB32" s="223" t="e">
        <f t="shared" si="73"/>
        <v>#N/A</v>
      </c>
      <c r="CC32" s="224"/>
      <c r="CD32" s="218">
        <f t="shared" ref="CD32:CI32" si="74">SUBTOTAL(109,CD12:CD31)</f>
        <v>0</v>
      </c>
      <c r="CE32" s="218" t="e">
        <f t="shared" si="74"/>
        <v>#N/A</v>
      </c>
      <c r="CF32" s="218" t="e">
        <f t="shared" si="74"/>
        <v>#N/A</v>
      </c>
      <c r="CG32" s="218" t="e">
        <f t="shared" si="74"/>
        <v>#N/A</v>
      </c>
      <c r="CH32" s="221" t="e">
        <f t="shared" si="74"/>
        <v>#N/A</v>
      </c>
      <c r="CI32" s="223" t="e">
        <f t="shared" si="74"/>
        <v>#N/A</v>
      </c>
      <c r="CJ32" s="222"/>
      <c r="CK32" s="218">
        <f t="shared" ref="CK32:CP32" si="75">SUBTOTAL(109,CK12:CK31)</f>
        <v>0</v>
      </c>
      <c r="CL32" s="218" t="e">
        <f t="shared" si="75"/>
        <v>#N/A</v>
      </c>
      <c r="CM32" s="218" t="e">
        <f t="shared" si="75"/>
        <v>#N/A</v>
      </c>
      <c r="CN32" s="218" t="e">
        <f t="shared" si="75"/>
        <v>#N/A</v>
      </c>
      <c r="CO32" s="218" t="e">
        <f t="shared" si="75"/>
        <v>#N/A</v>
      </c>
      <c r="CP32" s="223" t="e">
        <f t="shared" si="75"/>
        <v>#N/A</v>
      </c>
      <c r="CQ32" s="224"/>
      <c r="CR32" s="218">
        <f t="shared" ref="CR32:CW32" si="76">SUBTOTAL(109,CR12:CR31)</f>
        <v>0</v>
      </c>
      <c r="CS32" s="218" t="e">
        <f t="shared" si="76"/>
        <v>#N/A</v>
      </c>
      <c r="CT32" s="218" t="e">
        <f t="shared" si="76"/>
        <v>#N/A</v>
      </c>
      <c r="CU32" s="218" t="e">
        <f t="shared" si="76"/>
        <v>#N/A</v>
      </c>
      <c r="CV32" s="221" t="e">
        <f t="shared" si="76"/>
        <v>#N/A</v>
      </c>
      <c r="CW32" s="223" t="e">
        <f t="shared" si="76"/>
        <v>#N/A</v>
      </c>
      <c r="CX32" s="222"/>
      <c r="CY32" s="218">
        <f t="shared" ref="CY32:DD32" si="77">SUBTOTAL(109,CY12:CY31)</f>
        <v>0</v>
      </c>
      <c r="CZ32" s="218" t="e">
        <f t="shared" si="77"/>
        <v>#N/A</v>
      </c>
      <c r="DA32" s="218" t="e">
        <f t="shared" si="77"/>
        <v>#N/A</v>
      </c>
      <c r="DB32" s="218" t="e">
        <f t="shared" si="77"/>
        <v>#N/A</v>
      </c>
      <c r="DC32" s="218" t="e">
        <f t="shared" si="77"/>
        <v>#N/A</v>
      </c>
      <c r="DD32" s="223" t="e">
        <f t="shared" si="77"/>
        <v>#N/A</v>
      </c>
      <c r="DE32" s="224"/>
      <c r="DF32" s="218">
        <f t="shared" ref="DF32:DK32" si="78">SUBTOTAL(109,DF12:DF31)</f>
        <v>0</v>
      </c>
      <c r="DG32" s="218" t="e">
        <f t="shared" si="78"/>
        <v>#N/A</v>
      </c>
      <c r="DH32" s="218" t="e">
        <f t="shared" si="78"/>
        <v>#N/A</v>
      </c>
      <c r="DI32" s="218" t="e">
        <f t="shared" si="78"/>
        <v>#N/A</v>
      </c>
      <c r="DJ32" s="218" t="e">
        <f t="shared" si="78"/>
        <v>#N/A</v>
      </c>
      <c r="DK32" s="223" t="e">
        <f t="shared" si="78"/>
        <v>#N/A</v>
      </c>
      <c r="DL32" s="222"/>
      <c r="DM32" s="218">
        <f t="shared" ref="DM32:DU32" si="79">SUBTOTAL(109,DM12:DM31)</f>
        <v>0</v>
      </c>
      <c r="DN32" s="218" t="e">
        <f t="shared" si="79"/>
        <v>#N/A</v>
      </c>
      <c r="DO32" s="218" t="e">
        <f t="shared" si="79"/>
        <v>#N/A</v>
      </c>
      <c r="DP32" s="218" t="e">
        <f t="shared" si="79"/>
        <v>#N/A</v>
      </c>
      <c r="DQ32" s="218" t="e">
        <f t="shared" si="79"/>
        <v>#N/A</v>
      </c>
      <c r="DR32" s="223" t="e">
        <f t="shared" si="79"/>
        <v>#N/A</v>
      </c>
      <c r="DS32" s="223" t="e">
        <f t="shared" si="79"/>
        <v>#N/A</v>
      </c>
      <c r="DT32" s="219" t="e">
        <f t="shared" si="79"/>
        <v>#N/A</v>
      </c>
      <c r="DU32" s="219">
        <f t="shared" si="79"/>
        <v>0</v>
      </c>
    </row>
    <row r="33" spans="1:124" ht="26.25" hidden="1" customHeight="1" thickBot="1">
      <c r="D33" s="49" t="s">
        <v>88</v>
      </c>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c r="AZ33" s="42"/>
      <c r="BA33" s="42"/>
      <c r="BB33" s="42"/>
      <c r="BC33" s="42"/>
      <c r="BD33" s="42"/>
      <c r="BE33" s="42"/>
      <c r="BF33" s="42"/>
      <c r="BG33" s="42"/>
      <c r="BH33" s="42"/>
      <c r="BL33" s="51"/>
      <c r="BM33" s="51"/>
      <c r="BN33" s="51"/>
      <c r="BO33" s="52"/>
      <c r="BP33" s="51"/>
      <c r="BQ33" s="51"/>
      <c r="BR33" s="51"/>
      <c r="BS33" s="51"/>
      <c r="BT33" s="51"/>
      <c r="BU33" s="51"/>
      <c r="BV33" s="52"/>
      <c r="BW33" s="51"/>
      <c r="BX33" s="51"/>
      <c r="BY33" s="51"/>
      <c r="BZ33" s="51"/>
      <c r="CA33" s="51"/>
      <c r="CB33" s="51"/>
      <c r="CC33" s="52"/>
      <c r="CD33" s="51"/>
      <c r="CE33" s="51"/>
      <c r="CF33" s="51"/>
      <c r="CG33" s="51"/>
      <c r="CH33" s="51"/>
      <c r="CI33" s="51"/>
      <c r="CJ33" s="52"/>
      <c r="CK33" s="51"/>
      <c r="CL33" s="51"/>
      <c r="CM33" s="51"/>
      <c r="CN33" s="51"/>
      <c r="CO33" s="51"/>
      <c r="CP33" s="51"/>
      <c r="CQ33" s="52"/>
      <c r="CR33" s="51"/>
      <c r="CS33" s="51"/>
      <c r="CT33" s="51"/>
      <c r="CU33" s="51"/>
      <c r="CV33" s="51"/>
      <c r="CW33" s="51"/>
      <c r="CX33" s="52"/>
      <c r="CY33" s="51"/>
      <c r="CZ33" s="51"/>
      <c r="DA33" s="51"/>
      <c r="DB33" s="51"/>
      <c r="DC33" s="51"/>
      <c r="DD33" s="51"/>
      <c r="DE33" s="52"/>
      <c r="DF33" s="51"/>
      <c r="DG33" s="51"/>
      <c r="DH33" s="51"/>
      <c r="DI33" s="51"/>
      <c r="DJ33" s="51"/>
      <c r="DK33" s="51"/>
      <c r="DL33" s="52"/>
      <c r="DM33" s="51"/>
      <c r="DN33" s="51"/>
      <c r="DO33" s="51"/>
      <c r="DP33" s="51"/>
      <c r="DQ33" s="51"/>
      <c r="DR33" s="51"/>
      <c r="DS33" s="51"/>
      <c r="DT33" s="51"/>
    </row>
    <row r="34" spans="1:124" ht="26.25" hidden="1" customHeight="1">
      <c r="D34" s="53" t="s">
        <v>89</v>
      </c>
      <c r="N34" s="42"/>
      <c r="O34" s="42"/>
      <c r="P34" s="42"/>
      <c r="Q34" s="42"/>
      <c r="R34" s="42"/>
      <c r="S34" s="42"/>
      <c r="T34" s="42"/>
      <c r="U34" s="42"/>
      <c r="V34" s="42"/>
      <c r="W34" s="42"/>
      <c r="X34" s="42"/>
      <c r="Y34" s="42"/>
      <c r="Z34" s="42"/>
      <c r="AA34" s="42"/>
      <c r="AB34" s="42"/>
      <c r="AC34" s="42"/>
      <c r="AD34" s="42"/>
      <c r="AE34" s="42"/>
      <c r="AF34" s="42"/>
      <c r="AG34" s="42"/>
      <c r="AH34" s="42"/>
      <c r="AI34" s="42"/>
      <c r="AJ34" s="42"/>
      <c r="AK34" s="42"/>
      <c r="AL34" s="42"/>
      <c r="AM34" s="42"/>
      <c r="AN34" s="42"/>
      <c r="AO34" s="42"/>
      <c r="AP34" s="42"/>
      <c r="AQ34" s="42"/>
      <c r="AR34" s="42"/>
      <c r="AS34" s="42"/>
      <c r="AT34" s="42"/>
      <c r="AU34" s="42"/>
      <c r="AV34" s="42"/>
      <c r="AW34" s="42"/>
      <c r="AX34" s="42"/>
      <c r="AY34" s="42"/>
      <c r="AZ34" s="42"/>
      <c r="BA34" s="42"/>
      <c r="BB34" s="42"/>
      <c r="BC34" s="42"/>
      <c r="BD34" s="42"/>
      <c r="BE34" s="42"/>
      <c r="BF34" s="42"/>
      <c r="BG34" s="42"/>
      <c r="BH34" s="42"/>
      <c r="BL34" s="51"/>
      <c r="BM34" s="51"/>
      <c r="BN34" s="51"/>
      <c r="BO34" s="52"/>
      <c r="BP34" s="51"/>
      <c r="BQ34" s="51"/>
      <c r="BR34" s="51"/>
      <c r="BS34" s="51"/>
      <c r="BT34" s="51"/>
      <c r="BU34" s="51"/>
      <c r="BV34" s="52"/>
      <c r="BW34" s="51"/>
      <c r="BX34" s="51"/>
      <c r="BY34" s="51"/>
      <c r="BZ34" s="51"/>
      <c r="CA34" s="51"/>
      <c r="CB34" s="51"/>
      <c r="CC34" s="52"/>
      <c r="CD34" s="51"/>
      <c r="CE34" s="51"/>
      <c r="CF34" s="51"/>
      <c r="CG34" s="51"/>
      <c r="CH34" s="51"/>
      <c r="CI34" s="51"/>
      <c r="CJ34" s="52"/>
      <c r="CK34" s="51"/>
      <c r="CL34" s="51"/>
      <c r="CM34" s="51"/>
      <c r="CN34" s="51"/>
      <c r="CO34" s="51"/>
      <c r="CP34" s="51"/>
      <c r="CQ34" s="52"/>
      <c r="CR34" s="51"/>
      <c r="CS34" s="51"/>
      <c r="CT34" s="51"/>
      <c r="CU34" s="51"/>
      <c r="CV34" s="51"/>
      <c r="CW34" s="51"/>
      <c r="CX34" s="52"/>
      <c r="CY34" s="51"/>
      <c r="CZ34" s="51"/>
      <c r="DA34" s="51"/>
      <c r="DB34" s="51"/>
      <c r="DC34" s="51"/>
      <c r="DD34" s="51"/>
      <c r="DE34" s="52"/>
      <c r="DF34" s="51"/>
      <c r="DG34" s="51"/>
      <c r="DH34" s="51"/>
      <c r="DI34" s="51"/>
      <c r="DJ34" s="51"/>
      <c r="DK34" s="51"/>
      <c r="DL34" s="52"/>
      <c r="DM34" s="51"/>
      <c r="DN34" s="51"/>
      <c r="DO34" s="51"/>
      <c r="DP34" s="51"/>
      <c r="DQ34" s="51"/>
      <c r="DR34" s="51"/>
      <c r="DS34" s="51"/>
      <c r="DT34" s="51"/>
    </row>
    <row r="35" spans="1:124" ht="26.25" hidden="1" customHeight="1">
      <c r="D35" s="53" t="s">
        <v>90</v>
      </c>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L35" s="51"/>
      <c r="BM35" s="51"/>
      <c r="BN35" s="51"/>
      <c r="BO35" s="52"/>
      <c r="BP35" s="51"/>
      <c r="BQ35" s="51"/>
      <c r="BR35" s="51"/>
      <c r="BS35" s="51"/>
      <c r="BT35" s="51"/>
      <c r="BU35" s="51"/>
      <c r="BV35" s="52"/>
      <c r="BW35" s="51"/>
      <c r="BX35" s="51"/>
      <c r="BY35" s="51"/>
      <c r="BZ35" s="51"/>
      <c r="CA35" s="51"/>
      <c r="CB35" s="51"/>
      <c r="CC35" s="52"/>
      <c r="CD35" s="51"/>
      <c r="CE35" s="51"/>
      <c r="CF35" s="51"/>
      <c r="CG35" s="51"/>
      <c r="CH35" s="51"/>
      <c r="CI35" s="51"/>
      <c r="CJ35" s="52"/>
      <c r="CK35" s="51"/>
      <c r="CL35" s="51"/>
      <c r="CM35" s="51"/>
      <c r="CN35" s="51"/>
      <c r="CO35" s="51"/>
      <c r="CP35" s="51"/>
      <c r="CQ35" s="52"/>
      <c r="CR35" s="51"/>
      <c r="CS35" s="51"/>
      <c r="CT35" s="51"/>
      <c r="CU35" s="51"/>
      <c r="CV35" s="51"/>
      <c r="CW35" s="51"/>
      <c r="CX35" s="52"/>
      <c r="CY35" s="51"/>
      <c r="CZ35" s="51"/>
      <c r="DA35" s="51"/>
      <c r="DB35" s="51"/>
      <c r="DC35" s="51"/>
      <c r="DD35" s="51"/>
      <c r="DE35" s="52"/>
      <c r="DF35" s="51"/>
      <c r="DG35" s="51"/>
      <c r="DH35" s="51"/>
      <c r="DI35" s="51"/>
      <c r="DJ35" s="51"/>
      <c r="DK35" s="51"/>
      <c r="DL35" s="52"/>
      <c r="DM35" s="51"/>
      <c r="DN35" s="51"/>
      <c r="DO35" s="51"/>
      <c r="DP35" s="51"/>
      <c r="DQ35" s="51"/>
      <c r="DR35" s="51"/>
      <c r="DS35" s="51"/>
      <c r="DT35" s="51"/>
    </row>
    <row r="36" spans="1:124" ht="24" hidden="1" customHeight="1">
      <c r="D36" s="149" t="s">
        <v>93</v>
      </c>
      <c r="E36" s="148"/>
      <c r="F36" s="148"/>
      <c r="G36" s="148"/>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c r="BI36" s="148"/>
      <c r="BJ36" s="148"/>
      <c r="BK36" s="148"/>
      <c r="BL36" s="51"/>
      <c r="BM36" s="51"/>
      <c r="BN36" s="51"/>
      <c r="BO36" s="52"/>
      <c r="BP36" s="51"/>
      <c r="BQ36" s="51"/>
      <c r="BR36" s="51"/>
      <c r="BS36" s="51"/>
      <c r="BT36" s="51"/>
      <c r="BU36" s="51"/>
      <c r="BV36" s="52"/>
      <c r="BW36" s="51"/>
      <c r="BX36" s="51"/>
      <c r="BY36" s="51"/>
      <c r="BZ36" s="51"/>
      <c r="CA36" s="51"/>
      <c r="CB36" s="51"/>
      <c r="CC36" s="52"/>
      <c r="CD36" s="51"/>
      <c r="CE36" s="51"/>
      <c r="CF36" s="51"/>
      <c r="CG36" s="51"/>
      <c r="CH36" s="51"/>
      <c r="CI36" s="51"/>
      <c r="CJ36" s="52"/>
      <c r="CK36" s="51"/>
      <c r="CL36" s="51"/>
      <c r="CM36" s="51"/>
      <c r="CN36" s="51"/>
      <c r="CO36" s="51"/>
      <c r="CP36" s="51"/>
      <c r="CQ36" s="52"/>
      <c r="CR36" s="51"/>
      <c r="CS36" s="51"/>
      <c r="CT36" s="51"/>
      <c r="CU36" s="51"/>
      <c r="CV36" s="51"/>
      <c r="CW36" s="51"/>
      <c r="CX36" s="52"/>
      <c r="CY36" s="51"/>
      <c r="CZ36" s="51"/>
      <c r="DA36" s="51"/>
      <c r="DB36" s="51"/>
      <c r="DC36" s="51"/>
      <c r="DD36" s="51"/>
      <c r="DE36" s="52"/>
      <c r="DF36" s="51"/>
      <c r="DG36" s="51"/>
      <c r="DH36" s="51"/>
      <c r="DI36" s="51"/>
      <c r="DJ36" s="51"/>
      <c r="DK36" s="51"/>
      <c r="DL36" s="52"/>
      <c r="DM36" s="51"/>
      <c r="DN36" s="51"/>
      <c r="DO36" s="51"/>
      <c r="DP36" s="51"/>
      <c r="DQ36" s="51"/>
      <c r="DR36" s="51"/>
      <c r="DS36" s="51"/>
      <c r="DT36" s="51"/>
    </row>
    <row r="37" spans="1:124" ht="24" hidden="1" customHeight="1">
      <c r="D37" s="149" t="s">
        <v>94</v>
      </c>
      <c r="E37" s="148"/>
      <c r="F37" s="148"/>
      <c r="G37" s="148"/>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c r="BI37" s="148"/>
      <c r="BJ37" s="148"/>
      <c r="BK37" s="148"/>
      <c r="BL37" s="51"/>
      <c r="BM37" s="51"/>
      <c r="BN37" s="51"/>
      <c r="BO37" s="52"/>
      <c r="BP37" s="51"/>
      <c r="BQ37" s="51"/>
      <c r="BR37" s="51"/>
      <c r="BS37" s="51"/>
      <c r="BT37" s="51"/>
      <c r="BU37" s="51"/>
      <c r="BV37" s="52"/>
      <c r="BW37" s="51"/>
      <c r="BX37" s="51"/>
      <c r="BY37" s="51"/>
      <c r="BZ37" s="51"/>
      <c r="CA37" s="51"/>
      <c r="CB37" s="51"/>
      <c r="CC37" s="52"/>
      <c r="CD37" s="51"/>
      <c r="CE37" s="51"/>
      <c r="CF37" s="51"/>
      <c r="CG37" s="51"/>
      <c r="CH37" s="51"/>
      <c r="CI37" s="51"/>
      <c r="CJ37" s="52"/>
      <c r="CK37" s="51"/>
      <c r="CL37" s="51"/>
      <c r="CM37" s="51"/>
      <c r="CN37" s="51"/>
      <c r="CO37" s="51"/>
      <c r="CP37" s="51"/>
      <c r="CQ37" s="52"/>
      <c r="CR37" s="51"/>
      <c r="CS37" s="51"/>
      <c r="CT37" s="51"/>
      <c r="CU37" s="51"/>
      <c r="CV37" s="51"/>
      <c r="CW37" s="51"/>
      <c r="CX37" s="52"/>
      <c r="CY37" s="51"/>
      <c r="CZ37" s="51"/>
      <c r="DA37" s="51"/>
      <c r="DB37" s="51"/>
      <c r="DC37" s="51"/>
      <c r="DD37" s="51"/>
      <c r="DE37" s="52"/>
      <c r="DF37" s="51"/>
      <c r="DG37" s="51"/>
      <c r="DH37" s="51"/>
      <c r="DI37" s="51"/>
      <c r="DJ37" s="51"/>
      <c r="DK37" s="51"/>
      <c r="DL37" s="52"/>
      <c r="DM37" s="51"/>
      <c r="DN37" s="51"/>
      <c r="DO37" s="51"/>
      <c r="DP37" s="51"/>
      <c r="DQ37" s="51"/>
      <c r="DR37" s="51"/>
      <c r="DS37" s="51"/>
      <c r="DT37" s="51"/>
    </row>
    <row r="38" spans="1:124" ht="24" hidden="1" customHeight="1">
      <c r="D38" s="149" t="s">
        <v>95</v>
      </c>
      <c r="E38" s="148"/>
      <c r="F38" s="148"/>
      <c r="G38" s="148"/>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c r="BI38" s="148"/>
      <c r="BJ38" s="148"/>
      <c r="BK38" s="148"/>
      <c r="BL38" s="51"/>
      <c r="BM38" s="51"/>
      <c r="BN38" s="51"/>
      <c r="BO38" s="52"/>
      <c r="BP38" s="51"/>
      <c r="BQ38" s="51"/>
      <c r="BR38" s="51"/>
      <c r="BS38" s="51"/>
      <c r="BT38" s="51"/>
      <c r="BU38" s="51"/>
      <c r="BV38" s="52"/>
      <c r="BW38" s="51"/>
      <c r="BX38" s="51"/>
      <c r="BY38" s="51"/>
      <c r="BZ38" s="51"/>
      <c r="CA38" s="51"/>
      <c r="CB38" s="51"/>
      <c r="CC38" s="52"/>
      <c r="CD38" s="51"/>
      <c r="CE38" s="51"/>
      <c r="CF38" s="51"/>
      <c r="CG38" s="51"/>
      <c r="CH38" s="51"/>
      <c r="CI38" s="51"/>
      <c r="CJ38" s="52"/>
      <c r="CK38" s="51"/>
      <c r="CL38" s="51"/>
      <c r="CM38" s="51"/>
      <c r="CN38" s="51"/>
      <c r="CO38" s="51"/>
      <c r="CP38" s="51"/>
      <c r="CQ38" s="52"/>
      <c r="CR38" s="51"/>
      <c r="CS38" s="51"/>
      <c r="CT38" s="51"/>
      <c r="CU38" s="51"/>
      <c r="CV38" s="51"/>
      <c r="CW38" s="51"/>
      <c r="CX38" s="52"/>
      <c r="CY38" s="51"/>
      <c r="CZ38" s="51"/>
      <c r="DA38" s="51"/>
      <c r="DB38" s="51"/>
      <c r="DC38" s="51"/>
      <c r="DD38" s="51"/>
      <c r="DE38" s="52"/>
      <c r="DF38" s="51"/>
      <c r="DG38" s="51"/>
      <c r="DH38" s="51"/>
      <c r="DI38" s="51"/>
      <c r="DJ38" s="51"/>
      <c r="DK38" s="51"/>
      <c r="DL38" s="52"/>
      <c r="DM38" s="51"/>
      <c r="DN38" s="51"/>
      <c r="DO38" s="51"/>
      <c r="DP38" s="51"/>
      <c r="DQ38" s="51"/>
      <c r="DR38" s="51"/>
      <c r="DS38" s="51"/>
      <c r="DT38" s="51"/>
    </row>
    <row r="39" spans="1:124" ht="28.5" customHeight="1">
      <c r="A39" s="12"/>
      <c r="B39" s="12"/>
      <c r="C39" s="54"/>
      <c r="D39" s="12"/>
      <c r="E39" s="12"/>
      <c r="F39" s="12"/>
      <c r="G39" s="12"/>
      <c r="H39" s="12"/>
      <c r="I39" s="12"/>
      <c r="J39" s="12"/>
      <c r="K39" s="12"/>
      <c r="L39" s="12"/>
      <c r="M39" s="12"/>
      <c r="N39" s="12"/>
      <c r="O39" s="12" t="s">
        <v>190</v>
      </c>
      <c r="P39" s="12"/>
      <c r="Q39" s="12"/>
      <c r="R39" s="12"/>
      <c r="S39" s="12"/>
      <c r="T39" s="12"/>
      <c r="U39" s="12"/>
      <c r="V39" s="12"/>
      <c r="W39" s="12"/>
      <c r="X39" s="12"/>
      <c r="Y39" s="12"/>
      <c r="Z39" s="12"/>
      <c r="AA39" s="12"/>
      <c r="AB39" s="12"/>
      <c r="AG39" s="155"/>
      <c r="AH39"/>
      <c r="AI39"/>
      <c r="AJ39"/>
      <c r="AK39"/>
      <c r="AL39" s="55"/>
      <c r="AQ39" s="12"/>
      <c r="AR39" s="12"/>
      <c r="AS39" s="12"/>
      <c r="AT39" s="12"/>
      <c r="AU39" s="12"/>
      <c r="AV39" s="12"/>
      <c r="AW39" s="12"/>
      <c r="AX39" s="12"/>
      <c r="AY39" s="12"/>
      <c r="AZ39" s="12"/>
      <c r="BA39" s="12"/>
      <c r="BB39" s="12"/>
      <c r="BC39" s="12"/>
      <c r="BD39" s="12"/>
      <c r="BE39" s="12"/>
      <c r="BF39" s="12"/>
      <c r="BG39" s="12"/>
      <c r="BH39" s="12"/>
      <c r="BI39" s="12"/>
      <c r="BJ39" s="12"/>
      <c r="BK39" s="12"/>
      <c r="BL39" s="12"/>
      <c r="BM39" s="12"/>
      <c r="BN39" s="12"/>
      <c r="BO39" s="12"/>
      <c r="BP39" s="12"/>
      <c r="BQ39" s="12"/>
      <c r="BR39" s="12"/>
      <c r="BS39" s="12"/>
      <c r="BT39" s="12"/>
      <c r="BU39" s="12"/>
      <c r="BV39" s="12"/>
      <c r="BW39" s="12"/>
      <c r="BX39" s="12"/>
      <c r="BY39" s="12"/>
      <c r="BZ39" s="12"/>
      <c r="CA39" s="12"/>
      <c r="CB39" s="12"/>
      <c r="CC39" s="12"/>
      <c r="CD39" s="12"/>
      <c r="CE39" s="12"/>
      <c r="CF39" s="12"/>
      <c r="CG39" s="12"/>
      <c r="CH39" s="12"/>
      <c r="CI39" s="12"/>
      <c r="CJ39" s="12"/>
      <c r="CK39" s="12"/>
      <c r="CL39" s="12"/>
      <c r="CM39" s="12"/>
      <c r="CN39" s="12"/>
      <c r="CO39" s="12"/>
      <c r="CP39" s="12"/>
      <c r="CQ39" s="12"/>
      <c r="CR39" s="12"/>
      <c r="CS39" s="12"/>
      <c r="CT39" s="12"/>
      <c r="CU39" s="12"/>
      <c r="CV39" s="12"/>
      <c r="CW39" s="12"/>
      <c r="CX39" s="12"/>
      <c r="CY39" s="12"/>
      <c r="CZ39" s="12"/>
      <c r="DA39" s="12"/>
      <c r="DB39" s="12"/>
      <c r="DC39" s="12"/>
      <c r="DD39" s="12"/>
      <c r="DE39" s="12"/>
      <c r="DF39" s="12"/>
      <c r="DG39" s="12"/>
      <c r="DH39" s="12"/>
      <c r="DI39" s="12"/>
      <c r="DJ39" s="12"/>
      <c r="DK39" s="12"/>
      <c r="DL39" s="12"/>
      <c r="DM39" s="12"/>
      <c r="DN39" s="12"/>
      <c r="DO39" s="12"/>
      <c r="DP39" s="12"/>
      <c r="DQ39" s="12"/>
      <c r="DR39" s="12"/>
      <c r="DS39" s="12"/>
      <c r="DT39" s="12"/>
    </row>
    <row r="40" spans="1:124" ht="19.5" customHeight="1">
      <c r="AH40"/>
      <c r="AI40"/>
      <c r="AJ40"/>
      <c r="AK40"/>
    </row>
    <row r="41" spans="1:124" ht="19.5" customHeight="1">
      <c r="A41" s="362" t="s">
        <v>37</v>
      </c>
      <c r="B41" s="56"/>
      <c r="D41" s="56"/>
      <c r="W41" s="59"/>
      <c r="X41" s="294" t="s">
        <v>31</v>
      </c>
      <c r="Y41" s="60"/>
      <c r="Z41" s="60"/>
      <c r="AA41" s="61"/>
      <c r="AC41" s="62"/>
      <c r="AD41" s="63" t="s">
        <v>29</v>
      </c>
      <c r="AE41" s="281"/>
      <c r="AF41" s="281"/>
      <c r="AG41" s="282"/>
      <c r="AH41"/>
      <c r="AI41"/>
      <c r="AJ41"/>
      <c r="AK41"/>
      <c r="AL41" s="64"/>
      <c r="AM41" s="64"/>
      <c r="AN41" s="64"/>
      <c r="AO41" s="64"/>
      <c r="AR41" s="64"/>
      <c r="AS41" s="64"/>
      <c r="AT41" s="64"/>
      <c r="AU41" s="64"/>
      <c r="AV41" s="64"/>
      <c r="AW41" s="64"/>
      <c r="AX41" s="64"/>
      <c r="AY41" s="64"/>
      <c r="AZ41" s="64"/>
      <c r="BA41" s="64"/>
      <c r="BB41" s="64"/>
      <c r="BC41" s="64"/>
      <c r="BD41" s="64"/>
      <c r="BE41" s="64"/>
      <c r="BF41" s="64"/>
      <c r="BG41" s="64"/>
      <c r="BH41" s="66"/>
      <c r="BI41" s="378" t="s">
        <v>381</v>
      </c>
      <c r="BJ41" s="379"/>
      <c r="BK41" s="381"/>
      <c r="BL41" s="382"/>
      <c r="BN41" s="64"/>
      <c r="BO41" s="66"/>
      <c r="BP41" s="378" t="s">
        <v>382</v>
      </c>
      <c r="BQ41" s="379"/>
      <c r="BR41" s="381"/>
      <c r="BS41" s="382"/>
      <c r="BU41" s="64"/>
      <c r="BV41" s="66"/>
      <c r="BW41" s="378" t="s">
        <v>383</v>
      </c>
      <c r="BX41" s="379"/>
      <c r="BY41" s="381"/>
      <c r="BZ41" s="382"/>
      <c r="CC41" s="66"/>
      <c r="CD41" s="378" t="s">
        <v>384</v>
      </c>
      <c r="CE41" s="379"/>
      <c r="CF41" s="381"/>
      <c r="CG41" s="382"/>
      <c r="CH41" s="65"/>
      <c r="CI41" s="67"/>
      <c r="CJ41" s="66"/>
      <c r="CK41" s="378" t="s">
        <v>385</v>
      </c>
      <c r="CL41" s="379"/>
      <c r="CM41" s="381"/>
      <c r="CN41" s="382"/>
      <c r="CP41" s="64"/>
      <c r="CQ41" s="66"/>
      <c r="CR41" s="378" t="s">
        <v>386</v>
      </c>
      <c r="CS41" s="379"/>
      <c r="CT41" s="381"/>
      <c r="CU41" s="382"/>
      <c r="CV41" s="64"/>
      <c r="CX41" s="66"/>
      <c r="CY41" s="378" t="s">
        <v>387</v>
      </c>
      <c r="CZ41" s="379"/>
      <c r="DA41" s="381"/>
      <c r="DB41" s="382"/>
      <c r="DE41" s="66"/>
      <c r="DF41" s="378" t="s">
        <v>388</v>
      </c>
      <c r="DG41" s="379"/>
      <c r="DH41" s="381"/>
      <c r="DI41" s="382"/>
      <c r="DL41" s="66"/>
      <c r="DM41" s="378" t="s">
        <v>389</v>
      </c>
      <c r="DN41" s="379"/>
      <c r="DO41" s="381"/>
      <c r="DP41" s="382"/>
    </row>
    <row r="42" spans="1:124" ht="19.5" customHeight="1">
      <c r="A42" s="362" t="s">
        <v>38</v>
      </c>
      <c r="B42" s="56"/>
      <c r="C42" s="68"/>
      <c r="D42" s="56"/>
      <c r="W42" s="71"/>
      <c r="X42" s="72" t="s">
        <v>4</v>
      </c>
      <c r="Y42" s="72" t="s">
        <v>6</v>
      </c>
      <c r="Z42" s="72" t="s">
        <v>17</v>
      </c>
      <c r="AA42" s="73" t="s">
        <v>18</v>
      </c>
      <c r="AC42" s="74" t="s">
        <v>4</v>
      </c>
      <c r="AD42" s="75" t="s">
        <v>6</v>
      </c>
      <c r="AE42" s="75" t="s">
        <v>17</v>
      </c>
      <c r="AF42" s="75" t="s">
        <v>18</v>
      </c>
      <c r="AG42" s="283" t="s">
        <v>8</v>
      </c>
      <c r="AH42"/>
      <c r="AI42"/>
      <c r="AJ42"/>
      <c r="AK42"/>
      <c r="AL42" s="64"/>
      <c r="AM42" s="64"/>
      <c r="AN42" s="64"/>
      <c r="AO42" s="64"/>
      <c r="AR42" s="64"/>
      <c r="AS42" s="64"/>
      <c r="AT42" s="64"/>
      <c r="AU42" s="64"/>
      <c r="AV42" s="64"/>
      <c r="AW42" s="64"/>
      <c r="AX42" s="64"/>
      <c r="AY42" s="64"/>
      <c r="AZ42" s="64"/>
      <c r="BA42" s="64"/>
      <c r="BB42" s="64"/>
      <c r="BC42" s="64"/>
      <c r="BD42" s="64"/>
      <c r="BE42" s="64"/>
      <c r="BF42" s="64"/>
      <c r="BG42" s="64"/>
      <c r="BH42" s="77"/>
      <c r="BI42" s="384" t="s">
        <v>14</v>
      </c>
      <c r="BJ42" s="384"/>
      <c r="BK42" s="385"/>
      <c r="BL42" s="386"/>
      <c r="BN42" s="64"/>
      <c r="BO42" s="77"/>
      <c r="BP42" s="384" t="s">
        <v>14</v>
      </c>
      <c r="BQ42" s="384"/>
      <c r="BR42" s="385"/>
      <c r="BS42" s="386"/>
      <c r="BU42" s="64"/>
      <c r="BV42" s="77"/>
      <c r="BW42" s="384" t="s">
        <v>14</v>
      </c>
      <c r="BX42" s="384"/>
      <c r="BY42" s="385"/>
      <c r="BZ42" s="386"/>
      <c r="CC42" s="77"/>
      <c r="CD42" s="384" t="s">
        <v>14</v>
      </c>
      <c r="CE42" s="384"/>
      <c r="CF42" s="385"/>
      <c r="CG42" s="386"/>
      <c r="CH42" s="65"/>
      <c r="CI42" s="67"/>
      <c r="CJ42" s="77"/>
      <c r="CK42" s="384" t="s">
        <v>14</v>
      </c>
      <c r="CL42" s="384"/>
      <c r="CM42" s="385"/>
      <c r="CN42" s="386"/>
      <c r="CP42" s="64"/>
      <c r="CQ42" s="77"/>
      <c r="CR42" s="384" t="s">
        <v>14</v>
      </c>
      <c r="CS42" s="384"/>
      <c r="CT42" s="385"/>
      <c r="CU42" s="386"/>
      <c r="CV42" s="64"/>
      <c r="CX42" s="77"/>
      <c r="CY42" s="384" t="s">
        <v>14</v>
      </c>
      <c r="CZ42" s="384"/>
      <c r="DA42" s="385"/>
      <c r="DB42" s="386"/>
      <c r="DE42" s="77"/>
      <c r="DF42" s="383" t="s">
        <v>14</v>
      </c>
      <c r="DG42" s="384"/>
      <c r="DH42" s="385"/>
      <c r="DI42" s="386"/>
      <c r="DL42" s="77"/>
      <c r="DM42" s="383" t="s">
        <v>14</v>
      </c>
      <c r="DN42" s="384"/>
      <c r="DO42" s="385"/>
      <c r="DP42" s="386"/>
    </row>
    <row r="43" spans="1:124" ht="19.5" customHeight="1">
      <c r="A43" s="362" t="s">
        <v>39</v>
      </c>
      <c r="B43" s="56"/>
      <c r="C43" s="68"/>
      <c r="D43" s="56"/>
      <c r="W43" s="80">
        <v>1.1499999999999999</v>
      </c>
      <c r="X43" s="81">
        <f>SUMIFS($S$12:$S$31,$R$12:$R$31,$X$51,$Q$12:$Q$31,$W$52)</f>
        <v>0</v>
      </c>
      <c r="Y43" s="81">
        <f>SUMIFS($S$12:$S$31,$R$12:$R$31,$Y$51,$Q$12:$Q$31,$W$52)</f>
        <v>0</v>
      </c>
      <c r="Z43" s="81">
        <f>SUMIFS($S$12:$S$31,$R$12:$R$31,$Z$51,$Q$12:$Q$31,$W$52)</f>
        <v>0</v>
      </c>
      <c r="AA43" s="82">
        <f>SUMIFS($S$12:$S$31,$R$12:$R$31,$AA$51,$Q$12:$Q$31,$W$52)</f>
        <v>0</v>
      </c>
      <c r="AC43" s="289">
        <f>SUMIFS($AK$12:$AK$31,$R$12:$R$31,$X$51)</f>
        <v>0</v>
      </c>
      <c r="AD43" s="290">
        <f>SUMIFS($AK$12:$AK$31,$R$12:$R$31,$Y$51)</f>
        <v>0</v>
      </c>
      <c r="AE43" s="290">
        <f>SUMIFS($AK$12:$AK$31,$R$12:$R$31,$Z$51)</f>
        <v>0</v>
      </c>
      <c r="AF43" s="290">
        <f>SUMIFS($AK$12:$AK$31,$R$12:$R$31,$AA$51)</f>
        <v>0</v>
      </c>
      <c r="AG43" s="283"/>
      <c r="AH43"/>
      <c r="AI43"/>
      <c r="AJ43"/>
      <c r="AK43"/>
      <c r="AP43" s="85"/>
      <c r="AQ43" s="64"/>
      <c r="AR43" s="87"/>
      <c r="AS43" s="87"/>
      <c r="AT43" s="87"/>
      <c r="AU43" s="87"/>
      <c r="AV43" s="87"/>
      <c r="AW43" s="87"/>
      <c r="AX43" s="87"/>
      <c r="AY43" s="87"/>
      <c r="AZ43" s="87"/>
      <c r="BA43" s="87"/>
      <c r="BB43" s="87"/>
      <c r="BC43" s="87"/>
      <c r="BD43" s="87"/>
      <c r="BE43" s="87"/>
      <c r="BF43" s="87"/>
      <c r="BG43" s="87"/>
      <c r="BH43" s="77"/>
      <c r="BI43" s="86" t="s">
        <v>56</v>
      </c>
      <c r="BJ43" s="86" t="s">
        <v>58</v>
      </c>
      <c r="BK43" s="86" t="s">
        <v>16</v>
      </c>
      <c r="BL43" s="88" t="s">
        <v>60</v>
      </c>
      <c r="BM43" s="64"/>
      <c r="BN43" s="87"/>
      <c r="BO43" s="77"/>
      <c r="BP43" s="86" t="s">
        <v>56</v>
      </c>
      <c r="BQ43" s="86" t="s">
        <v>58</v>
      </c>
      <c r="BR43" s="86" t="s">
        <v>16</v>
      </c>
      <c r="BS43" s="88" t="s">
        <v>60</v>
      </c>
      <c r="BT43" s="64"/>
      <c r="BU43" s="87"/>
      <c r="BV43" s="77"/>
      <c r="BW43" s="86" t="s">
        <v>56</v>
      </c>
      <c r="BX43" s="86" t="s">
        <v>58</v>
      </c>
      <c r="BY43" s="86" t="s">
        <v>16</v>
      </c>
      <c r="BZ43" s="88" t="s">
        <v>60</v>
      </c>
      <c r="CC43" s="77"/>
      <c r="CD43" s="86" t="s">
        <v>56</v>
      </c>
      <c r="CE43" s="86" t="s">
        <v>58</v>
      </c>
      <c r="CF43" s="86" t="s">
        <v>16</v>
      </c>
      <c r="CG43" s="88" t="s">
        <v>60</v>
      </c>
      <c r="CH43" s="86"/>
      <c r="CI43" s="67"/>
      <c r="CJ43" s="77"/>
      <c r="CK43" s="86" t="s">
        <v>56</v>
      </c>
      <c r="CL43" s="86" t="s">
        <v>58</v>
      </c>
      <c r="CM43" s="86" t="s">
        <v>16</v>
      </c>
      <c r="CN43" s="88" t="s">
        <v>60</v>
      </c>
      <c r="CP43" s="87"/>
      <c r="CQ43" s="77"/>
      <c r="CR43" s="86" t="s">
        <v>56</v>
      </c>
      <c r="CS43" s="86" t="s">
        <v>58</v>
      </c>
      <c r="CT43" s="86" t="s">
        <v>16</v>
      </c>
      <c r="CU43" s="88" t="s">
        <v>60</v>
      </c>
      <c r="CV43" s="87"/>
      <c r="CX43" s="77"/>
      <c r="CY43" s="86" t="s">
        <v>56</v>
      </c>
      <c r="CZ43" s="86" t="s">
        <v>58</v>
      </c>
      <c r="DA43" s="86" t="s">
        <v>16</v>
      </c>
      <c r="DB43" s="88" t="s">
        <v>60</v>
      </c>
      <c r="DE43" s="77"/>
      <c r="DF43" s="86" t="s">
        <v>56</v>
      </c>
      <c r="DG43" s="86" t="s">
        <v>58</v>
      </c>
      <c r="DH43" s="86" t="s">
        <v>16</v>
      </c>
      <c r="DI43" s="88" t="s">
        <v>60</v>
      </c>
      <c r="DL43" s="77"/>
      <c r="DM43" s="86" t="s">
        <v>56</v>
      </c>
      <c r="DN43" s="86" t="s">
        <v>58</v>
      </c>
      <c r="DO43" s="86" t="s">
        <v>16</v>
      </c>
      <c r="DP43" s="88" t="s">
        <v>60</v>
      </c>
    </row>
    <row r="44" spans="1:124" ht="19.5" customHeight="1">
      <c r="A44" s="362" t="s">
        <v>218</v>
      </c>
      <c r="B44" s="56"/>
      <c r="C44" s="68"/>
      <c r="D44" s="56"/>
      <c r="W44" s="80" t="s">
        <v>7</v>
      </c>
      <c r="X44" s="81">
        <f>SUMIFS($S$12:$S$31,$R$12:$R$31,$X$51,$Q$12:$Q$31,$W$53)</f>
        <v>0</v>
      </c>
      <c r="Y44" s="81">
        <f>SUMIFS($S$12:$S$31,$R$12:$R$31,$Y$51,$Q$12:$Q$31,$W$53)</f>
        <v>0</v>
      </c>
      <c r="Z44" s="81">
        <f>SUMIFS($S$12:$S$31,$R$12:$R$31,$Z$51,$Q$12:$Q$31,$W$53)</f>
        <v>0</v>
      </c>
      <c r="AA44" s="82">
        <f>SUMIFS($S$12:$S$31,$R$12:$R$31,$AA$51,$Q$12:$Q$31,$W$53)</f>
        <v>0</v>
      </c>
      <c r="AC44" s="83">
        <f>AC43</f>
        <v>0</v>
      </c>
      <c r="AD44" s="84">
        <f>AD43*0.939</f>
        <v>0</v>
      </c>
      <c r="AE44" s="84">
        <f>AE43*1.299</f>
        <v>0</v>
      </c>
      <c r="AF44" s="84">
        <f>AF43*1.56</f>
        <v>0</v>
      </c>
      <c r="AG44" s="284" t="e">
        <f>AL32</f>
        <v>#N/A</v>
      </c>
      <c r="AH44" t="s">
        <v>176</v>
      </c>
      <c r="AI44"/>
      <c r="AJ44"/>
      <c r="AK44"/>
      <c r="AP44" s="85"/>
      <c r="AQ44" s="64"/>
      <c r="AR44" s="87"/>
      <c r="AS44" s="87"/>
      <c r="AT44" s="87"/>
      <c r="AU44" s="87"/>
      <c r="AV44" s="87"/>
      <c r="AW44" s="87"/>
      <c r="AX44" s="87"/>
      <c r="AY44" s="87"/>
      <c r="AZ44" s="87"/>
      <c r="BA44" s="87"/>
      <c r="BB44" s="87"/>
      <c r="BC44" s="87"/>
      <c r="BD44" s="87"/>
      <c r="BE44" s="87"/>
      <c r="BF44" s="87"/>
      <c r="BG44" s="87"/>
      <c r="BH44" s="90">
        <v>1.1499999999999999</v>
      </c>
      <c r="BI44" s="86">
        <f>COUNTIFS(BK12:BK31,"&lt;&gt;0",$R$12:$R$31,$BI$43,$Q$12:$Q$31,$BH$44)</f>
        <v>0</v>
      </c>
      <c r="BJ44" s="86">
        <f>COUNTIFS(BK12:BK31,"&lt;&gt;0",$R$12:$R$31,$BJ$43,$Q$12:$Q$31,$BH$44)</f>
        <v>0</v>
      </c>
      <c r="BK44" s="86">
        <f>COUNTIFS(BK12:BK31,"&lt;&gt;0",$R$12:$R$31,$BK$43,$Q$12:$Q$31,$BH$44)</f>
        <v>0</v>
      </c>
      <c r="BL44" s="88">
        <f>COUNTIFS(BK12:BK31,"&lt;&gt;0",$R$12:$R$31,$BL$43,$Q$12:$Q$31,$BH$44)</f>
        <v>0</v>
      </c>
      <c r="BM44" s="64"/>
      <c r="BN44" s="87"/>
      <c r="BO44" s="90">
        <v>1.1499999999999999</v>
      </c>
      <c r="BP44" s="86">
        <f>COUNTIFS(BR12:BR31,"&lt;&gt;0",$R$12:$R$31,$BP$43,$Q$12:$Q$31,$BO$44)</f>
        <v>0</v>
      </c>
      <c r="BQ44" s="86">
        <f>COUNTIFS(BR12:BR31,"&lt;&gt;0",$R$12:$R$31,$BQ$43,$Q$12:$Q$31,$BO$44)</f>
        <v>0</v>
      </c>
      <c r="BR44" s="86">
        <f>COUNTIFS(BR12:BR31,"&lt;&gt;0",$R$12:$R$31,$BR$43,$Q$12:$Q$31,$BO$44)</f>
        <v>0</v>
      </c>
      <c r="BS44" s="88">
        <f>COUNTIFS(BR12:BR31,"&lt;&gt;0",$R$12:$R$31,$BS$43,$Q$12:$Q$31,$BO$44)</f>
        <v>0</v>
      </c>
      <c r="BT44" s="64"/>
      <c r="BU44" s="87"/>
      <c r="BV44" s="90">
        <v>1.1499999999999999</v>
      </c>
      <c r="BW44" s="86">
        <f>COUNTIFS(BY12:BY31,"&lt;&gt;0",$R$12:$R$31,$BW$43,$Q$12:$Q$31,$BV$44)</f>
        <v>0</v>
      </c>
      <c r="BX44" s="86">
        <f>COUNTIFS(BY12:BY31,"&lt;&gt;0",$R$12:$R$31,$BX$43,$Q$12:$Q$31,$BV$44)</f>
        <v>0</v>
      </c>
      <c r="BY44" s="86">
        <f>COUNTIFS(BY12:BY31,"&lt;&gt;0",$R$12:$R$31,$BY$43,$Q$12:$Q$31,$BV$44)</f>
        <v>0</v>
      </c>
      <c r="BZ44" s="88">
        <f>COUNTIFS(BY12:BY31,"&lt;&gt;0",$R$12:$R$31,$BZ$43,$Q$12:$Q$31,$BV$44)</f>
        <v>0</v>
      </c>
      <c r="CC44" s="90">
        <v>1.1499999999999999</v>
      </c>
      <c r="CD44" s="86">
        <f>COUNTIFS(CF12:CF31,"&lt;&gt;0",$R$12:$R$31,$CD$43,$Q$12:$Q$31,$CC$44)</f>
        <v>0</v>
      </c>
      <c r="CE44" s="86">
        <f>COUNTIFS(CF12:CF31,"&lt;&gt;0",$R$12:$R$31,$CE$43,$Q$12:$Q$31,$CC$44)</f>
        <v>0</v>
      </c>
      <c r="CF44" s="86">
        <f>COUNTIFS(CF12:CF31,"&lt;&gt;0",$R$12:$R$31,$CF$43,$Q$12:$Q$31,$CC$44)</f>
        <v>0</v>
      </c>
      <c r="CG44" s="88">
        <f>COUNTIFS(CF12:CF31,"&lt;&gt;0",$R$12:$R$31,$CG$43,$Q$12:$Q$31,$CC$44)</f>
        <v>0</v>
      </c>
      <c r="CH44" s="86"/>
      <c r="CI44" s="67"/>
      <c r="CJ44" s="90">
        <v>1.1499999999999999</v>
      </c>
      <c r="CK44" s="86">
        <f>COUNTIFS(CM12:CM31,"&lt;&gt;0",$R$12:$R$31,$CK$43,$Q$12:$Q$31,$CJ$44)</f>
        <v>0</v>
      </c>
      <c r="CL44" s="86">
        <f>COUNTIFS(CM12:CM31,"&lt;&gt;0",$R$12:$R$31,$CL$43,$Q$12:$Q$31,$CJ$44)</f>
        <v>0</v>
      </c>
      <c r="CM44" s="86" t="e">
        <f>COUNTIFS(CM12:CM32,"&lt;&gt;0",$R$12:$R$31,$CM$43,$Q$12:$Q$31,$CJ$44)</f>
        <v>#VALUE!</v>
      </c>
      <c r="CN44" s="88" t="e">
        <f>COUNTIFS(CM12:CM32,"&lt;&gt;0",$R$12:$R$31,$CN$43,$Q$12:$Q$31,$CJ$44)</f>
        <v>#VALUE!</v>
      </c>
      <c r="CP44" s="87"/>
      <c r="CQ44" s="90">
        <v>1.1499999999999999</v>
      </c>
      <c r="CR44" s="86">
        <f>COUNTIFS(CT12:CT31,"&lt;&gt;0",$R$12:$R$31,$CR$43,$Q$12:$Q$31,$CQ$44)</f>
        <v>0</v>
      </c>
      <c r="CS44" s="86">
        <f>COUNTIFS(CT12:CT31,"&lt;&gt;0",$R$12:$R$31,$CS$43,$Q$12:$Q$31,$CQ$44)</f>
        <v>0</v>
      </c>
      <c r="CT44" s="86">
        <f>COUNTIFS(CT12:CT31,"&lt;&gt;0",$R$12:$R$31,$CT$43,$Q$12:$Q$31,$CQ$44)</f>
        <v>0</v>
      </c>
      <c r="CU44" s="88">
        <f>COUNTIFS(CT12:CT31,"&lt;&gt;0",$R$12:$R$31,$CU$43,$Q$12:$Q$31,$CQ$44)</f>
        <v>0</v>
      </c>
      <c r="CV44" s="87"/>
      <c r="CX44" s="90">
        <v>1.1499999999999999</v>
      </c>
      <c r="CY44" s="86">
        <f>COUNTIFS($DA$12:$DA$31,"&lt;&gt;0",$R$12:$R$31,CY43,$Q$12:$Q$31,CX44)</f>
        <v>0</v>
      </c>
      <c r="CZ44" s="86">
        <f>COUNTIFS($DA$12:$DA$31,"&lt;&gt;0",$R$12:$R$31,CZ43,$Q$12:$Q$31,CX44)</f>
        <v>0</v>
      </c>
      <c r="DA44" s="86">
        <f>COUNTIFS($DA$12:$DA$31,"&lt;&gt;0",$R$12:$R$31,DA43,$Q$12:$Q$31,CX44)</f>
        <v>0</v>
      </c>
      <c r="DB44" s="88">
        <f>COUNTIFS($DA$12:$DA$31,"&lt;&gt;0",$R$12:$R$31,DB43,$Q$12:$Q$31,CX44)</f>
        <v>0</v>
      </c>
      <c r="DE44" s="90">
        <v>1.1499999999999999</v>
      </c>
      <c r="DF44" s="86">
        <f>COUNTIFS($DH$12:$DH$31,"&lt;&gt;0",$R$12:$R$31,DF43,$Q$12:$Q$31,DE44)</f>
        <v>0</v>
      </c>
      <c r="DG44" s="86">
        <f>COUNTIFS($DH$12:$DH$31,"&lt;&gt;0",$R$12:$R$31,DG43,$Q$12:$Q$31,DE44)</f>
        <v>0</v>
      </c>
      <c r="DH44" s="86">
        <f>COUNTIFS($DH$12:$DH$31,"&lt;&gt;0",$R$12:$R$31,DH43,$Q$12:$Q$31,DE44)</f>
        <v>0</v>
      </c>
      <c r="DI44" s="88">
        <f>COUNTIFS($DH$12:$DH$31,"&lt;&gt;0",$R$12:$R$31,DI43,$Q$12:$Q$31,DE44)</f>
        <v>0</v>
      </c>
      <c r="DL44" s="90">
        <v>1.1499999999999999</v>
      </c>
      <c r="DM44" s="86">
        <f>COUNTIFS($DO$12:$DO$31,"&lt;&gt;0",$R$12:$R$31,DM43,$Q$12:$Q$31,DL44)</f>
        <v>0</v>
      </c>
      <c r="DN44" s="86">
        <f>COUNTIFS($DO$12:$DO$31,"&lt;&gt;0",$R$12:$R$31,DN43,$Q$12:$Q$31,DL44)</f>
        <v>0</v>
      </c>
      <c r="DO44" s="86">
        <f>COUNTIFS($DO$12:$DO$31,"&lt;&gt;0",$R$12:$R$31,DO43,$Q$12:$Q$31,DL44)</f>
        <v>0</v>
      </c>
      <c r="DP44" s="88">
        <f>COUNTIFS($DO$12:$DO$31,"&lt;&gt;0",$R$12:$R$31,DP43,$Q$12:$Q$31,DL44)</f>
        <v>0</v>
      </c>
    </row>
    <row r="45" spans="1:124" ht="19.5" customHeight="1">
      <c r="A45" s="362" t="s">
        <v>219</v>
      </c>
      <c r="B45" s="91"/>
      <c r="C45" s="68"/>
      <c r="D45" s="56"/>
      <c r="W45" s="80" t="s">
        <v>5</v>
      </c>
      <c r="X45" s="81">
        <f>SUMIFS($S$12:$S$31,$R$12:$R$31,$X$51,$Q$12:$Q$31,$W$54)</f>
        <v>0</v>
      </c>
      <c r="Y45" s="81">
        <f>SUMIFS($S$12:$S$31,$R$12:$R$31,$Y$51,$Q$12:$Q$31,$W$54)</f>
        <v>0</v>
      </c>
      <c r="Z45" s="81">
        <f>SUMIFS($S$12:$S$31,$R$12:$R$31,$Z$51,$Q$12:$Q$31,$W$54)</f>
        <v>0</v>
      </c>
      <c r="AA45" s="82">
        <f>SUMIFS($S$12:$S$31,$R$12:$R$31,$AA$51,$Q$12:$Q$31,$W$54)</f>
        <v>0</v>
      </c>
      <c r="AC45" s="89"/>
      <c r="AH45"/>
      <c r="AI45"/>
      <c r="AJ45"/>
      <c r="AK45"/>
      <c r="AP45" s="85"/>
      <c r="AQ45" s="64"/>
      <c r="AR45" s="87"/>
      <c r="AS45" s="87"/>
      <c r="AT45" s="87"/>
      <c r="AU45" s="87"/>
      <c r="AV45" s="87"/>
      <c r="AW45" s="87"/>
      <c r="AX45" s="87"/>
      <c r="AY45" s="87"/>
      <c r="AZ45" s="87"/>
      <c r="BA45" s="87"/>
      <c r="BB45" s="87"/>
      <c r="BC45" s="87"/>
      <c r="BD45" s="87"/>
      <c r="BE45" s="87"/>
      <c r="BF45" s="87"/>
      <c r="BG45" s="87"/>
      <c r="BH45" s="90" t="s">
        <v>7</v>
      </c>
      <c r="BI45" s="86">
        <f>COUNTIFS(BK12:BK31,"&lt;&gt;0",$R$12:$R$31,$BI$43,$Q$12:$Q$31,$BH$45)</f>
        <v>0</v>
      </c>
      <c r="BJ45" s="86">
        <f>COUNTIFS(BK12:BK31,"&lt;&gt;0",$R$12:$R$31,$BJ$43,$Q$12:$Q$31,$BH$45)</f>
        <v>0</v>
      </c>
      <c r="BK45" s="86">
        <f>COUNTIFS(BK12:BK31,"&lt;&gt;0",$R$12:$R$31,$BK$43,$Q$12:$Q$31,$BH$45)</f>
        <v>0</v>
      </c>
      <c r="BL45" s="88">
        <f>COUNTIFS(BK12:BK31,"&lt;&gt;0",$R$12:$R$31,$BL$43,$Q$12:$Q$31,$BH$45)</f>
        <v>0</v>
      </c>
      <c r="BM45" s="64"/>
      <c r="BN45" s="87"/>
      <c r="BO45" s="90" t="s">
        <v>7</v>
      </c>
      <c r="BP45" s="86">
        <f>COUNTIFS(BR12:BR31,"&lt;&gt;0",$R$12:$R$31,$BP$43,$Q$12:$Q$31,$BO$45)</f>
        <v>0</v>
      </c>
      <c r="BQ45" s="86">
        <f>COUNTIFS(BR12:BR31,"&lt;&gt;0",$R$12:$R$31,$BQ$43,$Q$12:$Q$31,$BO$45)</f>
        <v>0</v>
      </c>
      <c r="BR45" s="86">
        <f>COUNTIFS(BR12:BR31,"&lt;&gt;0",$R$12:$R$31,$BR$43,$Q$12:$Q$31,$BO$45)</f>
        <v>0</v>
      </c>
      <c r="BS45" s="88">
        <f>COUNTIFS(BR12:BR31,"&lt;&gt;0",$R$12:$R$31,$BS$43,$Q$12:$Q$31,$BO$45)</f>
        <v>0</v>
      </c>
      <c r="BT45" s="64"/>
      <c r="BU45" s="87"/>
      <c r="BV45" s="90" t="s">
        <v>7</v>
      </c>
      <c r="BW45" s="86">
        <f>COUNTIFS(BY12:BY31,"&lt;&gt;0",$R$12:$R$31,$BW$43,$Q$12:$Q$31,$BV$45)</f>
        <v>0</v>
      </c>
      <c r="BX45" s="86">
        <f>COUNTIFS(BY12:BY31,"&lt;&gt;0",$R$12:$R$31,$BX$43,$Q$12:$Q$31,$BV$45)</f>
        <v>0</v>
      </c>
      <c r="BY45" s="86">
        <f>COUNTIFS(BY12:BY31,"&lt;&gt;0",$R$12:$R$31,$BY$43,$Q$12:$Q$31,$BV$45)</f>
        <v>0</v>
      </c>
      <c r="BZ45" s="88">
        <f>COUNTIFS(BY12:BY31,"&lt;&gt;0",$R$12:$R$31,$BZ$43,$Q$12:$Q$31,$BV$45)</f>
        <v>0</v>
      </c>
      <c r="CC45" s="90" t="s">
        <v>7</v>
      </c>
      <c r="CD45" s="86">
        <f>COUNTIFS(CF12:CF31,"&lt;&gt;0",$R$12:$R$31,$CD$43,$Q$12:$Q$31,$CC$45)</f>
        <v>0</v>
      </c>
      <c r="CE45" s="86">
        <f>COUNTIFS(CF12:CF31,"&lt;&gt;0",$R$12:$R$31,$CE$43,$Q$12:$Q$31,$CC$45)</f>
        <v>0</v>
      </c>
      <c r="CF45" s="86">
        <f>COUNTIFS(CF12:CF31,"&lt;&gt;0",$R$12:$R$31,$CF$43,$Q$12:$Q$31,$CC$45)</f>
        <v>0</v>
      </c>
      <c r="CG45" s="88">
        <f>COUNTIFS(CF12:CF31,"&lt;&gt;0",$R$12:$R$31,$CG$43,$Q$12:$Q$31,$CC$44)</f>
        <v>0</v>
      </c>
      <c r="CH45" s="86"/>
      <c r="CI45" s="67"/>
      <c r="CJ45" s="90" t="s">
        <v>7</v>
      </c>
      <c r="CK45" s="86">
        <f>COUNTIFS(CM12:CM31,"&lt;&gt;0",$R$12:$R$31,$CK$43,$Q$12:$Q$31,$CJ$45)</f>
        <v>0</v>
      </c>
      <c r="CL45" s="86">
        <f>COUNTIFS(CM12:CM31,"&lt;&gt;0",$R$12:$R$31,$CL$43,$Q$12:$Q$31,$CJ$45)</f>
        <v>0</v>
      </c>
      <c r="CM45" s="86">
        <f>COUNTIFS(CM12:CM31,"&lt;&gt;0",$R$12:$R$31,$CM$43,$Q$12:$Q$31,$CJ$45)</f>
        <v>0</v>
      </c>
      <c r="CN45" s="88">
        <f>COUNTIFS(CM12:CM31,"&lt;&gt;0",$R$12:$R$31,$CN$43,$Q$12:$Q$31,$CJ$45)</f>
        <v>0</v>
      </c>
      <c r="CP45" s="87"/>
      <c r="CQ45" s="90" t="s">
        <v>7</v>
      </c>
      <c r="CR45" s="86">
        <f>COUNTIFS(CT12:CT31,"&lt;&gt;0",$R$12:$R$31,$CR$43,$Q$12:$Q$31,$CQ$45)</f>
        <v>0</v>
      </c>
      <c r="CS45" s="86">
        <f>COUNTIFS(CT12:CT31,"&lt;&gt;0",$R$12:$R$31,$CS$43,$Q$12:$Q$31,$CQ$45)</f>
        <v>0</v>
      </c>
      <c r="CT45" s="86">
        <f>COUNTIFS(CT12:CT31,"&lt;&gt;0",$R$12:$R$31,$CT$43,$Q$12:$Q$31,$CQ$45)</f>
        <v>0</v>
      </c>
      <c r="CU45" s="88">
        <f>COUNTIFS(CT12:CT31,"&lt;&gt;0",$R$12:$R$31,$CU$43,$Q$12:$Q$31,$CQ$45)</f>
        <v>0</v>
      </c>
      <c r="CV45" s="87"/>
      <c r="CX45" s="90" t="s">
        <v>7</v>
      </c>
      <c r="CY45" s="86">
        <f>COUNTIFS($DA$12:$DA$31,"&lt;&gt;0",$R$12:$R$31,CY43,$Q$12:$Q$31,CX45)</f>
        <v>0</v>
      </c>
      <c r="CZ45" s="86">
        <f>COUNTIFS($DA$12:$DA$31,"&lt;&gt;0",$R$12:$R$31,CZ43,$Q$12:$Q$31,CX45)</f>
        <v>0</v>
      </c>
      <c r="DA45" s="86">
        <f>COUNTIFS($DA$12:$DA$31,"&lt;&gt;0",$R$12:$R$31,DA43,$Q$12:$Q$31,CX45)</f>
        <v>0</v>
      </c>
      <c r="DB45" s="88">
        <f>COUNTIFS($DA$12:$DA$31,"&lt;&gt;0",$R$12:$R$31,DB43,$Q$12:$Q$31,CX45)</f>
        <v>0</v>
      </c>
      <c r="DE45" s="90" t="s">
        <v>7</v>
      </c>
      <c r="DF45" s="86">
        <f>COUNTIFS($DH$12:$DH$31,"&lt;&gt;0",$R$12:$R$31,DF44,$Q$12:$Q$31,DE45)</f>
        <v>0</v>
      </c>
      <c r="DG45" s="86">
        <f>COUNTIFS($DH$12:$DH$31,"&lt;&gt;0",$R$12:$R$31,DG43,$Q$12:$Q$31,DE45)</f>
        <v>0</v>
      </c>
      <c r="DH45" s="86">
        <f>COUNTIFS($DH$12:$DH$31,"&lt;&gt;0",$R$12:$R$31,DH43,$Q$12:$Q$31,DE45)</f>
        <v>0</v>
      </c>
      <c r="DI45" s="88">
        <f>COUNTIFS($DH$12:$DH$31,"&lt;&gt;0",$R$12:$R$31,DI43,$Q$12:$Q$31,DE45)</f>
        <v>0</v>
      </c>
      <c r="DL45" s="90" t="s">
        <v>7</v>
      </c>
      <c r="DM45" s="86">
        <f>COUNTIFS($DO$12:$DO$31,"&lt;&gt;0",$R$12:$R$31,DM43,$Q$12:$Q$31,DL45)</f>
        <v>0</v>
      </c>
      <c r="DN45" s="86">
        <f>COUNTIFS($DO$12:$DO$31,"&lt;&gt;0",$R$12:$R$31,DN43,$Q$12:$Q$31,DL45)</f>
        <v>0</v>
      </c>
      <c r="DO45" s="86">
        <f>COUNTIFS($DO$12:$DO$31,"&lt;&gt;0",$R$12:$R$31,DO43,$Q$12:$Q$31,DL45)</f>
        <v>0</v>
      </c>
      <c r="DP45" s="88">
        <f>COUNTIFS($DO$12:$DO$31,"&lt;&gt;0",$R$12:$R$31,DP43,$Q$12:$Q$31,DL45)</f>
        <v>0</v>
      </c>
    </row>
    <row r="46" spans="1:124" ht="19.5" customHeight="1">
      <c r="A46" s="362" t="s">
        <v>210</v>
      </c>
      <c r="B46" s="91"/>
      <c r="C46" s="68"/>
      <c r="D46" s="56"/>
      <c r="W46" s="80" t="s">
        <v>3</v>
      </c>
      <c r="X46" s="81">
        <f>SUMIFS($S$12:$S$31,$R$12:$R$31,$X$51,$Q$12:$Q$31,$W$55)</f>
        <v>0</v>
      </c>
      <c r="Y46" s="81">
        <f>SUMIFS($S$12:$S$31,$R$12:$R$31,$Y$51,$Q$12:$Q$31,$W$55)</f>
        <v>0</v>
      </c>
      <c r="Z46" s="81">
        <f>SUMIFS($S$12:$S$31,$R$12:$R$31,$Z$51,$Q$12:$Q$31,$W$55)</f>
        <v>0</v>
      </c>
      <c r="AA46" s="82">
        <f>SUMIFS($S$12:$S$31,$R$12:$R$31,$AA$51,$Q$12:$Q$31,$W$55)</f>
        <v>0</v>
      </c>
      <c r="AC46" s="92"/>
      <c r="AD46" s="93" t="s">
        <v>30</v>
      </c>
      <c r="AE46" s="285"/>
      <c r="AF46" s="285"/>
      <c r="AG46" s="286"/>
      <c r="AH46"/>
      <c r="AI46"/>
      <c r="AJ46"/>
      <c r="AK46"/>
      <c r="AP46" s="85"/>
      <c r="AQ46" s="64"/>
      <c r="AR46" s="87"/>
      <c r="AS46" s="87"/>
      <c r="AT46" s="87"/>
      <c r="AU46" s="87"/>
      <c r="AV46" s="87"/>
      <c r="AW46" s="87"/>
      <c r="AX46" s="87"/>
      <c r="AY46" s="87"/>
      <c r="AZ46" s="87"/>
      <c r="BA46" s="87"/>
      <c r="BB46" s="87"/>
      <c r="BC46" s="87"/>
      <c r="BD46" s="87"/>
      <c r="BE46" s="87"/>
      <c r="BF46" s="87"/>
      <c r="BG46" s="87"/>
      <c r="BH46" s="90" t="s">
        <v>5</v>
      </c>
      <c r="BI46" s="86">
        <f>COUNTIFS(BK12:BK31,"&lt;&gt;0",$R$12:$R$31,$BI$43,$Q$12:$Q$31,$BH$46)</f>
        <v>0</v>
      </c>
      <c r="BJ46" s="86">
        <f>COUNTIFS(BK12:BK31,"&lt;&gt;0",$R$12:$R$31,$BJ$43,$Q$12:$Q$31,$BH$46)</f>
        <v>0</v>
      </c>
      <c r="BK46" s="86">
        <f>COUNTIFS(BK12:BK31,"&lt;&gt;0",$R$12:$R$31,$BK$43,$Q$12:$Q$31,$BH$46)</f>
        <v>0</v>
      </c>
      <c r="BL46" s="88">
        <f>COUNTIFS(BK12:BK31,"&lt;&gt;0",$R$12:$R$31,$BL$43,$Q$12:$Q$31,$BH$46)</f>
        <v>0</v>
      </c>
      <c r="BM46" s="64"/>
      <c r="BN46" s="87"/>
      <c r="BO46" s="90" t="s">
        <v>5</v>
      </c>
      <c r="BP46" s="86">
        <f>COUNTIFS(BR12:BR31,"&lt;&gt;0",$R$12:$R$31,$BP$43,$Q$12:$Q$31,$BO$46)</f>
        <v>0</v>
      </c>
      <c r="BQ46" s="86">
        <f>COUNTIFS(BR12:BR31,"&lt;&gt;0",$R$12:$R$31,$BQ$43,$Q$12:$Q$31,$BO$46)</f>
        <v>0</v>
      </c>
      <c r="BR46" s="86">
        <f>COUNTIFS(BR12:BR31,"&lt;&gt;0",$R$12:$R$31,$BR$43,$Q$12:$Q$31,$BO$46)</f>
        <v>0</v>
      </c>
      <c r="BS46" s="88">
        <f>COUNTIFS(BR12:BR31,"&lt;&gt;0",$R$12:$R$31,$BS$43,$Q$12:$Q$31,$BO$46)</f>
        <v>0</v>
      </c>
      <c r="BT46" s="64"/>
      <c r="BU46" s="87"/>
      <c r="BV46" s="90" t="s">
        <v>5</v>
      </c>
      <c r="BW46" s="86">
        <f>COUNTIFS(BY12:BY31,"&lt;&gt;0",$R$12:$R$31,$BW$43,$Q$12:$Q$31,$BV$46)</f>
        <v>0</v>
      </c>
      <c r="BX46" s="86">
        <f>COUNTIFS(BY12:BY31,"&lt;&gt;0",$R$12:$R$31,$BX$43,$Q$12:$Q$31,$BV$46)</f>
        <v>0</v>
      </c>
      <c r="BY46" s="86">
        <f>COUNTIFS(BY12:BY31,"&lt;&gt;0",$R$12:$R$31,$BY$43,$Q$12:$Q$31,$BV$46)</f>
        <v>0</v>
      </c>
      <c r="BZ46" s="88">
        <f>COUNTIFS(BY12:BY31,"&lt;&gt;0",$R$12:$R$31,$BZ$43,$Q$12:$Q$31,$BV$46)</f>
        <v>0</v>
      </c>
      <c r="CC46" s="90" t="s">
        <v>5</v>
      </c>
      <c r="CD46" s="86">
        <f>COUNTIFS(CF12:CF31,"&lt;&gt;0",$R$12:$R$31,$CD$43,$Q$12:$Q$31,$CC$46)</f>
        <v>0</v>
      </c>
      <c r="CE46" s="86">
        <f>COUNTIFS(CF12:CF31,"&lt;&gt;0",$R$12:$R$31,$CE$43,$Q$12:$Q$31,$CC$46)</f>
        <v>0</v>
      </c>
      <c r="CF46" s="86">
        <f>COUNTIFS(CF12:CF31,"&lt;&gt;0",$R$12:$R$31,$CF$43,$Q$12:$Q$31,$CC$46)</f>
        <v>0</v>
      </c>
      <c r="CG46" s="88">
        <f>COUNTIFS(CF12:CF31,"&lt;&gt;0",$R$12:$R$31,$CG$43,$Q$12:$Q$31,$CC$44)</f>
        <v>0</v>
      </c>
      <c r="CH46" s="86"/>
      <c r="CI46" s="67"/>
      <c r="CJ46" s="90" t="s">
        <v>5</v>
      </c>
      <c r="CK46" s="86">
        <f>COUNTIFS(CM12:CM31,"&lt;&gt;0",$R$12:$R$31,$CK$43,$Q$12:$Q$31,$CJ$46)</f>
        <v>0</v>
      </c>
      <c r="CL46" s="86">
        <f>COUNTIFS(CM12:CM31,"&lt;&gt;0",$R$12:$R$31,$CL$43,$Q$12:$Q$31,$CJ$46)</f>
        <v>0</v>
      </c>
      <c r="CM46" s="86">
        <f>COUNTIFS(CM12:CM31,"&lt;&gt;0",$R$12:$R$31,$CM$43,$Q$12:$Q$31,$CJ$46)</f>
        <v>0</v>
      </c>
      <c r="CN46" s="88">
        <f>COUNTIFS(CM12:CM31,"&lt;&gt;0",$R$12:$R$31,$CN$43,$Q$12:$Q$31,$CJ$46)</f>
        <v>0</v>
      </c>
      <c r="CP46" s="87"/>
      <c r="CQ46" s="90" t="s">
        <v>5</v>
      </c>
      <c r="CR46" s="86">
        <f>COUNTIFS(CT12:CT31,"&lt;&gt;0",$R$12:$R$31,$CR$43,$Q$12:$Q$31,$CQ$46)</f>
        <v>0</v>
      </c>
      <c r="CS46" s="86">
        <f>COUNTIFS(CT12:CT31,"&lt;&gt;0",$R$12:$R$31,$CS$43,$Q$12:$Q$31,$CQ$46)</f>
        <v>0</v>
      </c>
      <c r="CT46" s="86">
        <f>COUNTIFS(CT12:CT31,"&lt;&gt;0",$R$12:$R$31,$CT$43,$Q$12:$Q$31,$CQ$46)</f>
        <v>0</v>
      </c>
      <c r="CU46" s="88">
        <f>COUNTIFS(CT12:CT31,"&lt;&gt;0",$R$12:$R$31,$CU$43,$Q$12:$Q$31,$CQ$46)</f>
        <v>0</v>
      </c>
      <c r="CV46" s="87"/>
      <c r="CX46" s="90" t="s">
        <v>5</v>
      </c>
      <c r="CY46" s="86">
        <f>COUNTIFS($DA$12:$DA$31,"&lt;&gt;0",$R$12:$R$31,CY43,$Q$12:$Q$31,CX46)</f>
        <v>0</v>
      </c>
      <c r="CZ46" s="86">
        <f>COUNTIFS($DA$12:$DA$31,"&lt;&gt;0",$R$12:$R$31,CZ43,$Q$12:$Q$31,CX46)</f>
        <v>0</v>
      </c>
      <c r="DA46" s="86">
        <f>COUNTIFS($DA$12:$DA$31,"&lt;&gt;0",$R$12:$R$31,DA43,$Q$12:$Q$31,CX46)</f>
        <v>0</v>
      </c>
      <c r="DB46" s="88">
        <f>COUNTIFS($DA$12:$DA$31,"&lt;&gt;0",$R$12:$R$31,DB43,$Q$12:$Q$31,CX46)</f>
        <v>0</v>
      </c>
      <c r="DE46" s="90" t="s">
        <v>5</v>
      </c>
      <c r="DF46" s="86">
        <f>COUNTIFS($DH$12:$DH$31,"&lt;&gt;0",$R$12:$R$31,DF43,$Q$12:$Q$31,DE46)</f>
        <v>0</v>
      </c>
      <c r="DG46" s="86">
        <f>COUNTIFS($DH$12:$DH$31,"&lt;&gt;0",$R$12:$R$31,DG43,$Q$12:$Q$31,DE46)</f>
        <v>0</v>
      </c>
      <c r="DH46" s="86">
        <f>COUNTIFS($DH$12:$DH$31,"&lt;&gt;0",$R$12:$R$31,DH43,$Q$12:$Q$31,DE46)</f>
        <v>0</v>
      </c>
      <c r="DI46" s="88">
        <f>COUNTIFS($DH$12:$DH$31,"&lt;&gt;0",$R$12:$R$31,DI43,$Q$12:$Q$31,DE46)</f>
        <v>0</v>
      </c>
      <c r="DL46" s="90" t="s">
        <v>5</v>
      </c>
      <c r="DM46" s="86">
        <f>COUNTIFS($DO$12:$DO$31,"&lt;&gt;0",$R$12:$R$31,DM43,$Q$12:$Q$31,DL46)</f>
        <v>0</v>
      </c>
      <c r="DN46" s="86">
        <f>COUNTIFS($DO$12:$DO$31,"&lt;&gt;0",$R$12:$R$31,DN43,$Q$12:$Q$31,DL46)</f>
        <v>0</v>
      </c>
      <c r="DO46" s="86">
        <f>COUNTIFS($DO$12:$DO$31,"&lt;&gt;0",$R$12:$R$31,DO43,$Q$12:$Q$31,DL46)</f>
        <v>0</v>
      </c>
      <c r="DP46" s="88">
        <f>COUNTIFS($DO$12:$DO$31,"&lt;&gt;0",$R$12:$R$31,DP43,$Q$12:$Q$31,DL46)</f>
        <v>0</v>
      </c>
    </row>
    <row r="47" spans="1:124" ht="19.5" customHeight="1">
      <c r="A47" s="96" t="s">
        <v>40</v>
      </c>
      <c r="B47" s="96"/>
      <c r="C47" s="97"/>
      <c r="D47" s="96"/>
      <c r="V47" s="89"/>
      <c r="W47" s="71" t="s">
        <v>28</v>
      </c>
      <c r="X47" s="100">
        <f>SUM(X43:X46)</f>
        <v>0</v>
      </c>
      <c r="Y47" s="100">
        <f>SUM(Y43:Y46)</f>
        <v>0</v>
      </c>
      <c r="Z47" s="100">
        <f>SUM(Z43:Z46)</f>
        <v>0</v>
      </c>
      <c r="AA47" s="101">
        <f>SUM(AA43:AA46)</f>
        <v>0</v>
      </c>
      <c r="AC47" s="94" t="s">
        <v>4</v>
      </c>
      <c r="AD47" s="95" t="s">
        <v>6</v>
      </c>
      <c r="AE47" s="95" t="s">
        <v>17</v>
      </c>
      <c r="AF47" s="95" t="s">
        <v>18</v>
      </c>
      <c r="AG47" s="287" t="s">
        <v>8</v>
      </c>
      <c r="AH47"/>
      <c r="AI47"/>
      <c r="AJ47"/>
      <c r="AK47"/>
      <c r="AP47" s="104"/>
      <c r="AQ47" s="64"/>
      <c r="AR47" s="105"/>
      <c r="AS47" s="105"/>
      <c r="AT47" s="105"/>
      <c r="AU47" s="105"/>
      <c r="AV47" s="105"/>
      <c r="AW47" s="105"/>
      <c r="AX47" s="105"/>
      <c r="AY47" s="105"/>
      <c r="AZ47" s="105"/>
      <c r="BA47" s="105"/>
      <c r="BB47" s="105"/>
      <c r="BC47" s="105"/>
      <c r="BD47" s="105"/>
      <c r="BE47" s="105"/>
      <c r="BF47" s="105"/>
      <c r="BG47" s="105"/>
      <c r="BH47" s="90" t="s">
        <v>3</v>
      </c>
      <c r="BI47" s="86">
        <f>COUNTIFS(BK12:BK31,"&lt;&gt;0",$R$12:$R$31,$BI$43,$Q$12:$Q$31,$BH$47)</f>
        <v>0</v>
      </c>
      <c r="BJ47" s="86">
        <f>COUNTIFS(BK12:BK31,"&lt;&gt;0",$R$12:$R$31,$BJ$43,$Q$12:$Q$31,$BH$47)</f>
        <v>0</v>
      </c>
      <c r="BK47" s="86">
        <f>COUNTIFS(BK12:BK31,"&lt;&gt;0",$R$12:$R$31,$BK$43,$Q$12:$Q$31,$BH$47)</f>
        <v>0</v>
      </c>
      <c r="BL47" s="88">
        <f>COUNTIFS(BK12:BK31,"&lt;&gt;0",$R$12:$R$31,$BL$43,$Q$12:$Q$31,$BH$47)</f>
        <v>0</v>
      </c>
      <c r="BM47" s="64"/>
      <c r="BN47" s="105"/>
      <c r="BO47" s="90" t="s">
        <v>3</v>
      </c>
      <c r="BP47" s="86">
        <f>COUNTIFS(BR12:BR31,"&lt;&gt;0",$R$12:$R$31,$BP$43,$Q$12:$Q$31,$BO$47)</f>
        <v>0</v>
      </c>
      <c r="BQ47" s="86">
        <f>COUNTIFS(BR12:BR31,"&lt;&gt;0",$R$12:$R$31,$BQ$43,$Q$12:$Q$31,$BO$47)</f>
        <v>0</v>
      </c>
      <c r="BR47" s="86">
        <f>COUNTIFS(BR12:BR31,"&lt;&gt;0",$R$12:$R$31,$BR$43,$Q$12:$Q$31,$BO$47)</f>
        <v>0</v>
      </c>
      <c r="BS47" s="88">
        <f>COUNTIFS(BR12:BR31,"&lt;&gt;0",$R$12:$R$31,$BS$43,$Q$12:$Q$31,$BO$47)</f>
        <v>0</v>
      </c>
      <c r="BT47" s="64"/>
      <c r="BU47" s="105"/>
      <c r="BV47" s="90" t="s">
        <v>3</v>
      </c>
      <c r="BW47" s="86">
        <f>COUNTIFS(BY12:BY31,"&lt;&gt;0",$R$12:$R$31,$BW$43,$Q$12:$Q$31,$BV$47)</f>
        <v>0</v>
      </c>
      <c r="BX47" s="86">
        <f>COUNTIFS(BY12:BY31,"&lt;&gt;0",$R$12:$R$31,$BX$43,$Q$12:$Q$31,$BV$47)</f>
        <v>0</v>
      </c>
      <c r="BY47" s="86">
        <f>COUNTIFS(BY12:BY31,"&lt;&gt;0",$R$12:$R$31,$BY$43,$Q$12:$Q$31,$BV$47)</f>
        <v>0</v>
      </c>
      <c r="BZ47" s="88">
        <f>COUNTIFS(BY12:BY31,"&lt;&gt;0",$R$12:$R$31,$BZ$43,$Q$12:$Q$31,$BV$47)</f>
        <v>0</v>
      </c>
      <c r="CC47" s="90" t="s">
        <v>3</v>
      </c>
      <c r="CD47" s="86">
        <f>COUNTIFS(CF12:CF31,"&lt;&gt;0",$R$12:$R$31,$CD$43,$Q$12:$Q$31,$CC$47)</f>
        <v>0</v>
      </c>
      <c r="CE47" s="86">
        <f>COUNTIFS(CF12:CF31,"&lt;&gt;0",$R$12:$R$31,$CE$43,$Q$12:$Q$31,$CC$47)</f>
        <v>0</v>
      </c>
      <c r="CF47" s="86">
        <f>COUNTIFS(CF12:CF31,"&lt;&gt;0",$R$12:$R$31,$CF$43,$Q$12:$Q$31,$CC$47)</f>
        <v>0</v>
      </c>
      <c r="CG47" s="88">
        <f>COUNTIFS(CF12:CF31,"&lt;&gt;0",$R$12:$R$31,$CG$43,$Q$12:$Q$31,$CC$44)</f>
        <v>0</v>
      </c>
      <c r="CH47" s="86"/>
      <c r="CI47" s="67"/>
      <c r="CJ47" s="90" t="s">
        <v>3</v>
      </c>
      <c r="CK47" s="86">
        <f>COUNTIFS(CM12:CM31,"&lt;&gt;0",$R$12:$R$31,$CK$43,$Q$12:$Q$31,$CJ$47)</f>
        <v>0</v>
      </c>
      <c r="CL47" s="86">
        <f>COUNTIFS(CM12:CM31,"&lt;&gt;0",$R$12:$R$31,$CL$43,$Q$12:$Q$31,$CJ$47)</f>
        <v>0</v>
      </c>
      <c r="CM47" s="86">
        <f>COUNTIFS(CM12:CM31,"&lt;&gt;0",$R$12:$R$31,$CM$43,$Q$12:$Q$31,$CJ$47)</f>
        <v>0</v>
      </c>
      <c r="CN47" s="88">
        <f>COUNTIFS(CM12:CM31,"&lt;&gt;0",$R$12:$R$31,$CN$43,$Q$12:$Q$31,$CJ$47)</f>
        <v>0</v>
      </c>
      <c r="CP47" s="105"/>
      <c r="CQ47" s="90" t="s">
        <v>3</v>
      </c>
      <c r="CR47" s="86">
        <f>COUNTIFS(CT12:CT31,"&lt;&gt;0",$R$12:$R$31,$CR$43,$Q$12:$Q$31,$CQ$47)</f>
        <v>0</v>
      </c>
      <c r="CS47" s="86">
        <f>COUNTIFS(CT12:CT31,"&lt;&gt;0",$R$12:$R$31,$CS$43,$Q$12:$Q$31,$CQ$47)</f>
        <v>0</v>
      </c>
      <c r="CT47" s="86">
        <f>COUNTIFS(CT12:CT31,"&lt;&gt;0",$R$12:$R$31,$CT$43,$Q$12:$Q$31,$CQ$47)</f>
        <v>0</v>
      </c>
      <c r="CU47" s="88">
        <f>COUNTIFS(CT12:CT31,"&lt;&gt;0",$R$12:$R$31,$CU$43,$Q$12:$Q$31,$CQ$47)</f>
        <v>0</v>
      </c>
      <c r="CV47" s="105"/>
      <c r="CX47" s="90" t="s">
        <v>3</v>
      </c>
      <c r="CY47" s="86">
        <f>COUNTIFS($DA$12:$DA$31,"&lt;&gt;0",$R$12:$R$31,CY43,$Q$12:$Q$31,CX47)</f>
        <v>0</v>
      </c>
      <c r="CZ47" s="86">
        <f>COUNTIFS($DA$12:$DA$31,"&lt;&gt;0",$R$12:$R$31,CZ43,$Q$12:$Q$31,CX47)</f>
        <v>0</v>
      </c>
      <c r="DA47" s="86">
        <f>COUNTIFS($DA$12:$DA$31,"&lt;&gt;0",$R$12:$R$31,DA43,$Q$12:$Q$31,CX47)</f>
        <v>0</v>
      </c>
      <c r="DB47" s="88">
        <f>COUNTIFS($DA$12:$DA$31,"&lt;&gt;0",$R$12:$R$31,DB43,$Q$12:$Q$31,CX47)</f>
        <v>0</v>
      </c>
      <c r="DE47" s="90" t="s">
        <v>3</v>
      </c>
      <c r="DF47" s="86">
        <f>COUNTIFS($DH$12:$DH$31,"&lt;&gt;0",$R$12:$R$31,DF43,$Q$12:$Q$31,DE47)</f>
        <v>0</v>
      </c>
      <c r="DG47" s="86">
        <f>COUNTIFS($DH$12:$DH$31,"&lt;&gt;0",$R$12:$R$31,DG43,$Q$12:$Q$31,DE47)</f>
        <v>0</v>
      </c>
      <c r="DH47" s="86">
        <f>COUNTIFS($DH$12:$DH$31,"&lt;&gt;0",$R$12:$R$31,DH43,$Q$12:$Q$31,DE47)</f>
        <v>0</v>
      </c>
      <c r="DI47" s="88">
        <f>COUNTIFS($DH$12:$DH$31,"&lt;&gt;0",$R$12:$R$31,DI43,$Q$12:$Q$31,DE47)</f>
        <v>0</v>
      </c>
      <c r="DL47" s="90" t="s">
        <v>3</v>
      </c>
      <c r="DM47" s="86">
        <f>COUNTIFS($DO$12:$DO$31,"&lt;&gt;0",$R$12:$R$31,DM43,$Q$12:$Q$31,DL47)</f>
        <v>0</v>
      </c>
      <c r="DN47" s="86">
        <f>COUNTIFS($DO$12:$DO$31,"&lt;&gt;0",$R$12:$R$31,DN43,$Q$12:$Q$31,DL47)</f>
        <v>0</v>
      </c>
      <c r="DO47" s="86">
        <f>COUNTIFS($DO$12:$DO$31,"&lt;&gt;0",$R$12:$R$31,DO43,$Q$12:$Q$31,DL47)</f>
        <v>0</v>
      </c>
      <c r="DP47" s="88">
        <f>COUNTIFS($DO$12:$DO$31,"&lt;&gt;0",$R$12:$R$31,DP43,$Q$12:$Q$31,DL47)</f>
        <v>0</v>
      </c>
    </row>
    <row r="48" spans="1:124" ht="19.5" customHeight="1">
      <c r="A48" s="96" t="s">
        <v>61</v>
      </c>
      <c r="B48" s="96"/>
      <c r="C48" s="68"/>
      <c r="D48" s="56"/>
      <c r="W48" s="108" t="s">
        <v>8</v>
      </c>
      <c r="X48" s="295">
        <f>SUM(X47:AA47)</f>
        <v>0</v>
      </c>
      <c r="Y48" s="109"/>
      <c r="Z48" s="109"/>
      <c r="AA48" s="110"/>
      <c r="AC48" s="301">
        <f>SUMIFS($AM$12:$AM$31,$R$12:$R$31,$X$51)</f>
        <v>0</v>
      </c>
      <c r="AD48" s="302">
        <f>SUMIFS($AM$12:$AM$31,$R$12:$R$31,$Y$51)</f>
        <v>0</v>
      </c>
      <c r="AE48" s="302">
        <f>SUMIFS($AM$12:$AM$31,$R$12:$R$31,$Z$51)</f>
        <v>0</v>
      </c>
      <c r="AF48" s="302">
        <f>SUMIFS($AM$12:$AM$31,$R$12:$R$31,$AA$51)</f>
        <v>0</v>
      </c>
      <c r="AG48" s="287"/>
      <c r="AH48"/>
      <c r="AI48"/>
      <c r="AJ48"/>
      <c r="AK48"/>
      <c r="AP48" s="85"/>
      <c r="AQ48" s="64"/>
      <c r="AR48" s="87"/>
      <c r="AS48" s="87"/>
      <c r="AT48" s="87"/>
      <c r="AU48" s="87"/>
      <c r="AV48" s="87"/>
      <c r="AW48" s="87"/>
      <c r="AX48" s="87"/>
      <c r="AY48" s="87"/>
      <c r="AZ48" s="87"/>
      <c r="BA48" s="87"/>
      <c r="BB48" s="87"/>
      <c r="BC48" s="87"/>
      <c r="BD48" s="87"/>
      <c r="BE48" s="87"/>
      <c r="BF48" s="87"/>
      <c r="BG48" s="87"/>
      <c r="BH48" s="90" t="s">
        <v>390</v>
      </c>
      <c r="BI48" s="86">
        <f>SUM(BI44:BI47)</f>
        <v>0</v>
      </c>
      <c r="BJ48" s="86">
        <f>SUM(BJ44:BJ47)</f>
        <v>0</v>
      </c>
      <c r="BK48" s="86">
        <f>SUM(BK44:BK47)</f>
        <v>0</v>
      </c>
      <c r="BL48" s="88">
        <f>SUM(BL44:BL47)</f>
        <v>0</v>
      </c>
      <c r="BM48" s="64"/>
      <c r="BN48" s="105"/>
      <c r="BO48" s="90" t="s">
        <v>390</v>
      </c>
      <c r="BP48" s="86">
        <f>SUM(BP44:BP47)</f>
        <v>0</v>
      </c>
      <c r="BQ48" s="86">
        <f>SUM(BQ44:BQ47)</f>
        <v>0</v>
      </c>
      <c r="BR48" s="86">
        <f>SUM(BR44:BR47)</f>
        <v>0</v>
      </c>
      <c r="BS48" s="88">
        <f>SUM(BS44:BS47)</f>
        <v>0</v>
      </c>
      <c r="BT48" s="64"/>
      <c r="BU48" s="105"/>
      <c r="BV48" s="90" t="s">
        <v>390</v>
      </c>
      <c r="BW48" s="86">
        <f>SUM(BW44:BW47)</f>
        <v>0</v>
      </c>
      <c r="BX48" s="86">
        <f>SUM(BX44:BX47)</f>
        <v>0</v>
      </c>
      <c r="BY48" s="86">
        <f>SUM(BY44:BY47)</f>
        <v>0</v>
      </c>
      <c r="BZ48" s="88">
        <f>SUM(BZ44:BZ47)</f>
        <v>0</v>
      </c>
      <c r="CC48" s="90" t="s">
        <v>390</v>
      </c>
      <c r="CD48" s="86">
        <f>SUM(CD44:CD47)</f>
        <v>0</v>
      </c>
      <c r="CE48" s="86">
        <f>SUM(CE44:CE47)</f>
        <v>0</v>
      </c>
      <c r="CF48" s="86">
        <f>SUM(CF44:CF47)</f>
        <v>0</v>
      </c>
      <c r="CG48" s="88">
        <f>SUM(CG44:CG47)</f>
        <v>0</v>
      </c>
      <c r="CH48" s="86"/>
      <c r="CI48" s="67"/>
      <c r="CJ48" s="90" t="s">
        <v>390</v>
      </c>
      <c r="CK48" s="86">
        <f>SUM(CK44:CK47)</f>
        <v>0</v>
      </c>
      <c r="CL48" s="86">
        <f>SUM(CL44:CL47)</f>
        <v>0</v>
      </c>
      <c r="CM48" s="86" t="e">
        <f>SUM(CM44:CM47)</f>
        <v>#VALUE!</v>
      </c>
      <c r="CN48" s="88" t="e">
        <f>SUM(CN44:CN47)</f>
        <v>#VALUE!</v>
      </c>
      <c r="CP48" s="105"/>
      <c r="CQ48" s="90" t="s">
        <v>390</v>
      </c>
      <c r="CR48" s="86">
        <f>SUM(CR44:CR47)</f>
        <v>0</v>
      </c>
      <c r="CS48" s="86">
        <f>SUM(CS44:CS47)</f>
        <v>0</v>
      </c>
      <c r="CT48" s="86">
        <f>SUM(CT44:CT47)</f>
        <v>0</v>
      </c>
      <c r="CU48" s="88">
        <f>SUM(CU44:CU47)</f>
        <v>0</v>
      </c>
      <c r="CV48" s="105"/>
      <c r="CX48" s="90" t="s">
        <v>390</v>
      </c>
      <c r="CY48" s="86">
        <f>SUM(CY44:CY47)</f>
        <v>0</v>
      </c>
      <c r="CZ48" s="86">
        <f>SUM(CZ44:CZ47)</f>
        <v>0</v>
      </c>
      <c r="DA48" s="86">
        <f>SUM(DA44:DA47)</f>
        <v>0</v>
      </c>
      <c r="DB48" s="88">
        <f>SUM(DB44:DB47)</f>
        <v>0</v>
      </c>
      <c r="DE48" s="90" t="s">
        <v>390</v>
      </c>
      <c r="DF48" s="86">
        <f>SUM(DF44:DF47)</f>
        <v>0</v>
      </c>
      <c r="DG48" s="86">
        <f>SUM(DG44:DG47)</f>
        <v>0</v>
      </c>
      <c r="DH48" s="86">
        <f>SUM(DH44:DH47)</f>
        <v>0</v>
      </c>
      <c r="DI48" s="88">
        <f>SUM(DI44:DI47)</f>
        <v>0</v>
      </c>
      <c r="DL48" s="90" t="s">
        <v>390</v>
      </c>
      <c r="DM48" s="86">
        <f>SUM(DM44:DM47)</f>
        <v>0</v>
      </c>
      <c r="DN48" s="86">
        <f>SUM(DN44:DN47)</f>
        <v>0</v>
      </c>
      <c r="DO48" s="86">
        <f>SUM(DO44:DO47)</f>
        <v>0</v>
      </c>
      <c r="DP48" s="88">
        <f>SUM(DP44:DP47)</f>
        <v>0</v>
      </c>
    </row>
    <row r="49" spans="1:120" ht="19.5" customHeight="1">
      <c r="A49" s="111"/>
      <c r="B49" s="111"/>
      <c r="C49" s="68"/>
      <c r="D49" s="56"/>
      <c r="Q49" s="112"/>
      <c r="AC49" s="102">
        <f>AC48</f>
        <v>0</v>
      </c>
      <c r="AD49" s="103">
        <f>AD48*0.939</f>
        <v>0</v>
      </c>
      <c r="AE49" s="103">
        <f>AE48*1.299</f>
        <v>0</v>
      </c>
      <c r="AF49" s="103">
        <f>AF48*1.56</f>
        <v>0</v>
      </c>
      <c r="AG49" s="288" t="e">
        <f>AN32</f>
        <v>#N/A</v>
      </c>
      <c r="AH49" t="s">
        <v>176</v>
      </c>
      <c r="AI49"/>
      <c r="AJ49"/>
      <c r="AK49"/>
      <c r="AP49" s="85"/>
      <c r="AQ49" s="64"/>
      <c r="AR49" s="87"/>
      <c r="AS49" s="87"/>
      <c r="AT49" s="87"/>
      <c r="AU49" s="87"/>
      <c r="AV49" s="87"/>
      <c r="AW49" s="87"/>
      <c r="AX49" s="87"/>
      <c r="AY49" s="87"/>
      <c r="AZ49" s="87"/>
      <c r="BA49" s="87"/>
      <c r="BB49" s="87"/>
      <c r="BC49" s="87"/>
      <c r="BD49" s="87"/>
      <c r="BE49" s="87"/>
      <c r="BF49" s="87"/>
      <c r="BG49" s="87"/>
      <c r="BH49" s="113" t="s">
        <v>391</v>
      </c>
      <c r="BI49" s="114">
        <f>BI48+BJ48+BK48+BL48</f>
        <v>0</v>
      </c>
      <c r="BJ49" s="115"/>
      <c r="BK49" s="115"/>
      <c r="BL49" s="116"/>
      <c r="BM49" s="64"/>
      <c r="BN49" s="105"/>
      <c r="BO49" s="113" t="s">
        <v>391</v>
      </c>
      <c r="BP49" s="114">
        <f>BP48+BQ48+BR48+BS48</f>
        <v>0</v>
      </c>
      <c r="BQ49" s="115"/>
      <c r="BR49" s="115"/>
      <c r="BS49" s="116"/>
      <c r="BT49" s="64"/>
      <c r="BU49" s="105"/>
      <c r="BV49" s="113" t="s">
        <v>391</v>
      </c>
      <c r="BW49" s="114">
        <f>BW48+BX48+BY48+BZ48</f>
        <v>0</v>
      </c>
      <c r="BX49" s="115"/>
      <c r="BY49" s="115"/>
      <c r="BZ49" s="116"/>
      <c r="CC49" s="113" t="s">
        <v>391</v>
      </c>
      <c r="CD49" s="114">
        <f>CD48+CE48+CF48+CG48</f>
        <v>0</v>
      </c>
      <c r="CE49" s="115"/>
      <c r="CF49" s="115"/>
      <c r="CG49" s="116"/>
      <c r="CH49" s="86"/>
      <c r="CI49" s="67"/>
      <c r="CJ49" s="113" t="s">
        <v>391</v>
      </c>
      <c r="CK49" s="114" t="e">
        <f>CK48+CL48+CM48+CN48</f>
        <v>#VALUE!</v>
      </c>
      <c r="CL49" s="115"/>
      <c r="CM49" s="115"/>
      <c r="CN49" s="116"/>
      <c r="CP49" s="105"/>
      <c r="CQ49" s="113" t="s">
        <v>391</v>
      </c>
      <c r="CR49" s="114">
        <f>CR48+CS48+CT48+CU48</f>
        <v>0</v>
      </c>
      <c r="CS49" s="115"/>
      <c r="CT49" s="115"/>
      <c r="CU49" s="116"/>
      <c r="CV49" s="105"/>
      <c r="CX49" s="113" t="s">
        <v>391</v>
      </c>
      <c r="CY49" s="114">
        <f>CY48+CZ48+DA48+DB48</f>
        <v>0</v>
      </c>
      <c r="CZ49" s="115"/>
      <c r="DA49" s="115"/>
      <c r="DB49" s="116"/>
      <c r="DE49" s="113" t="s">
        <v>391</v>
      </c>
      <c r="DF49" s="114">
        <f>DF48+DG48+DH48+DI48</f>
        <v>0</v>
      </c>
      <c r="DG49" s="115"/>
      <c r="DH49" s="115"/>
      <c r="DI49" s="116"/>
      <c r="DL49" s="113" t="s">
        <v>391</v>
      </c>
      <c r="DM49" s="114">
        <f>DM48+DN48+DO48+DP48</f>
        <v>0</v>
      </c>
      <c r="DN49" s="115"/>
      <c r="DO49" s="115"/>
      <c r="DP49" s="116"/>
    </row>
    <row r="50" spans="1:120" ht="19.5" customHeight="1">
      <c r="A50" s="111"/>
      <c r="B50" s="111"/>
      <c r="C50" s="68"/>
      <c r="D50" s="56"/>
      <c r="Q50" s="112"/>
      <c r="W50" s="296"/>
      <c r="X50" s="389" t="s">
        <v>32</v>
      </c>
      <c r="Y50" s="390"/>
      <c r="Z50" s="57"/>
      <c r="AA50" s="58"/>
      <c r="AH50"/>
      <c r="AI50"/>
      <c r="AJ50"/>
      <c r="AK50"/>
      <c r="AP50" s="85"/>
      <c r="AR50" s="87"/>
      <c r="AS50" s="87"/>
      <c r="AT50" s="87"/>
      <c r="AU50" s="87"/>
      <c r="AV50" s="87"/>
      <c r="AW50" s="87"/>
      <c r="AX50" s="87"/>
      <c r="AY50" s="87"/>
      <c r="AZ50" s="87"/>
      <c r="BA50" s="87"/>
      <c r="BB50" s="87"/>
      <c r="BC50" s="87"/>
      <c r="BD50" s="87"/>
      <c r="BE50" s="87"/>
      <c r="BF50" s="87"/>
      <c r="BG50" s="87"/>
      <c r="BH50" s="105"/>
      <c r="BI50" s="64"/>
      <c r="BJ50" s="64"/>
      <c r="BN50" s="87"/>
      <c r="BO50" s="105"/>
      <c r="BP50" s="105"/>
      <c r="BQ50" s="64"/>
      <c r="BR50" s="64"/>
      <c r="BV50" s="87"/>
      <c r="BW50" s="105"/>
      <c r="BX50" s="105"/>
      <c r="BY50" s="64"/>
      <c r="BZ50" s="64"/>
      <c r="CD50" s="87"/>
      <c r="CE50" s="105"/>
      <c r="CF50" s="105"/>
      <c r="CG50" s="64"/>
      <c r="CH50" s="64"/>
      <c r="CI50" s="67"/>
      <c r="CL50" s="87"/>
      <c r="CM50" s="105"/>
      <c r="CN50" s="105"/>
      <c r="CP50" s="105"/>
      <c r="CQ50" s="64"/>
      <c r="CT50" s="87"/>
      <c r="CU50" s="105"/>
      <c r="CV50" s="105"/>
      <c r="CW50" s="105"/>
      <c r="CX50" s="64"/>
      <c r="CY50" s="64"/>
      <c r="DB50" s="87"/>
      <c r="DC50" s="105"/>
      <c r="DD50" s="105"/>
      <c r="DE50" s="64"/>
      <c r="DF50" s="64"/>
      <c r="DI50" s="87"/>
      <c r="DJ50" s="105"/>
      <c r="DK50" s="105"/>
      <c r="DL50" s="64"/>
      <c r="DM50" s="64"/>
    </row>
    <row r="51" spans="1:120" ht="19.5" customHeight="1">
      <c r="W51" s="297"/>
      <c r="X51" s="69" t="s">
        <v>4</v>
      </c>
      <c r="Y51" s="69" t="s">
        <v>6</v>
      </c>
      <c r="Z51" s="69" t="s">
        <v>17</v>
      </c>
      <c r="AA51" s="70" t="s">
        <v>18</v>
      </c>
      <c r="AC51" s="391" t="s">
        <v>180</v>
      </c>
      <c r="AD51" s="391"/>
      <c r="AE51" s="391"/>
      <c r="AF51" s="391"/>
      <c r="AG51" s="391"/>
      <c r="AH51" s="391"/>
      <c r="AJ51" s="392" t="s">
        <v>209</v>
      </c>
      <c r="AK51" s="393"/>
      <c r="AL51" s="393"/>
      <c r="AM51" s="393"/>
      <c r="AN51" s="394"/>
      <c r="AO51"/>
      <c r="AP51" s="85"/>
      <c r="AQ51" s="87"/>
      <c r="AR51" s="87"/>
      <c r="AS51" s="87"/>
      <c r="AT51" s="87"/>
      <c r="AU51" s="87"/>
      <c r="AV51" s="87"/>
      <c r="AW51" s="87"/>
      <c r="AX51" s="87"/>
      <c r="AY51" s="87"/>
      <c r="AZ51" s="87"/>
      <c r="BA51" s="87"/>
      <c r="BB51" s="87"/>
      <c r="BC51" s="87"/>
      <c r="BD51" s="87"/>
      <c r="BE51" s="87"/>
      <c r="BF51" s="87"/>
      <c r="BG51" s="87"/>
      <c r="BH51" s="118"/>
      <c r="BI51" s="395" t="s">
        <v>392</v>
      </c>
      <c r="BJ51" s="396"/>
      <c r="BK51" s="387"/>
      <c r="BL51" s="388"/>
      <c r="BM51" s="87"/>
      <c r="BN51" s="87"/>
      <c r="BO51" s="118"/>
      <c r="BP51" s="395" t="s">
        <v>392</v>
      </c>
      <c r="BQ51" s="396"/>
      <c r="BR51" s="387"/>
      <c r="BS51" s="388"/>
      <c r="BT51" s="87"/>
      <c r="BU51" s="87"/>
      <c r="BV51" s="118"/>
      <c r="BW51" s="395" t="s">
        <v>392</v>
      </c>
      <c r="BX51" s="396"/>
      <c r="BY51" s="387"/>
      <c r="BZ51" s="388"/>
      <c r="CA51" s="87"/>
      <c r="CB51" s="87"/>
      <c r="CC51" s="118"/>
      <c r="CD51" s="395" t="s">
        <v>392</v>
      </c>
      <c r="CE51" s="396"/>
      <c r="CF51" s="387"/>
      <c r="CG51" s="388"/>
      <c r="CJ51" s="118"/>
      <c r="CK51" s="395" t="s">
        <v>392</v>
      </c>
      <c r="CL51" s="396"/>
      <c r="CM51" s="387"/>
      <c r="CN51" s="388"/>
      <c r="CQ51" s="118"/>
      <c r="CR51" s="395" t="s">
        <v>392</v>
      </c>
      <c r="CS51" s="396"/>
      <c r="CT51" s="387"/>
      <c r="CU51" s="388"/>
      <c r="CX51" s="118"/>
      <c r="CY51" s="395" t="s">
        <v>392</v>
      </c>
      <c r="CZ51" s="396"/>
      <c r="DA51" s="387"/>
      <c r="DB51" s="388"/>
      <c r="DE51" s="118"/>
      <c r="DF51" s="395" t="s">
        <v>392</v>
      </c>
      <c r="DG51" s="396"/>
      <c r="DH51" s="387"/>
      <c r="DI51" s="388"/>
      <c r="DL51" s="118"/>
      <c r="DM51" s="395" t="s">
        <v>392</v>
      </c>
      <c r="DN51" s="396"/>
      <c r="DO51" s="387"/>
      <c r="DP51" s="388"/>
    </row>
    <row r="52" spans="1:120" ht="19.5" customHeight="1">
      <c r="W52" s="298">
        <v>1.1499999999999999</v>
      </c>
      <c r="X52" s="78">
        <f>SUMIFS($U$12:$U$31,$R$12:$R$31,$X$51,$Q$12:$Q$31,$W$52)</f>
        <v>0</v>
      </c>
      <c r="Y52" s="78">
        <f>SUMIFS($U$12:$U$31,$R$12:$R$31,$Y$51,$Q$12:$Q$31,$W$52)</f>
        <v>0</v>
      </c>
      <c r="Z52" s="78">
        <f>SUMIFS($U$12:$U$31,$R$12:$R$31,$Z$51,$Q$12:$Q$31,$W$52)</f>
        <v>0</v>
      </c>
      <c r="AA52" s="79">
        <f>SUMIFS($U$12:$U$31,$R$12:$R$31,$AA$51,$Q$12:$Q$31,$W$52)</f>
        <v>0</v>
      </c>
      <c r="AC52" s="305"/>
      <c r="AD52" s="305" t="s">
        <v>174</v>
      </c>
      <c r="AE52" s="305" t="s">
        <v>175</v>
      </c>
      <c r="AF52" s="305" t="s">
        <v>181</v>
      </c>
      <c r="AG52" s="305" t="s">
        <v>178</v>
      </c>
      <c r="AH52" s="305" t="s">
        <v>179</v>
      </c>
      <c r="AJ52" s="305"/>
      <c r="AK52" s="305" t="s">
        <v>174</v>
      </c>
      <c r="AL52" s="305" t="s">
        <v>175</v>
      </c>
      <c r="AM52" s="305" t="s">
        <v>181</v>
      </c>
      <c r="AN52" s="305" t="s">
        <v>178</v>
      </c>
      <c r="AO52"/>
      <c r="AP52" s="104"/>
      <c r="AQ52" s="105"/>
      <c r="AR52" s="87"/>
      <c r="AS52" s="87"/>
      <c r="AT52" s="87"/>
      <c r="AU52" s="87"/>
      <c r="AV52" s="87"/>
      <c r="AW52" s="87"/>
      <c r="AX52" s="87"/>
      <c r="AY52" s="87"/>
      <c r="AZ52" s="87"/>
      <c r="BA52" s="87"/>
      <c r="BB52" s="87"/>
      <c r="BC52" s="87"/>
      <c r="BD52" s="87"/>
      <c r="BE52" s="87"/>
      <c r="BF52" s="87"/>
      <c r="BG52" s="87"/>
      <c r="BH52" s="120"/>
      <c r="BI52" s="119" t="s">
        <v>56</v>
      </c>
      <c r="BJ52" s="119" t="s">
        <v>58</v>
      </c>
      <c r="BK52" s="119" t="s">
        <v>16</v>
      </c>
      <c r="BL52" s="121" t="s">
        <v>60</v>
      </c>
      <c r="BO52" s="120"/>
      <c r="BP52" s="119" t="s">
        <v>56</v>
      </c>
      <c r="BQ52" s="119" t="s">
        <v>58</v>
      </c>
      <c r="BR52" s="119" t="s">
        <v>16</v>
      </c>
      <c r="BS52" s="121" t="s">
        <v>60</v>
      </c>
      <c r="BV52" s="120"/>
      <c r="BW52" s="119" t="s">
        <v>56</v>
      </c>
      <c r="BX52" s="119" t="s">
        <v>58</v>
      </c>
      <c r="BY52" s="119" t="s">
        <v>16</v>
      </c>
      <c r="BZ52" s="121" t="s">
        <v>60</v>
      </c>
      <c r="CC52" s="120"/>
      <c r="CD52" s="119" t="s">
        <v>56</v>
      </c>
      <c r="CE52" s="119" t="s">
        <v>58</v>
      </c>
      <c r="CF52" s="119" t="s">
        <v>16</v>
      </c>
      <c r="CG52" s="121" t="s">
        <v>60</v>
      </c>
      <c r="CJ52" s="120"/>
      <c r="CK52" s="119" t="s">
        <v>56</v>
      </c>
      <c r="CL52" s="119" t="s">
        <v>58</v>
      </c>
      <c r="CM52" s="119" t="s">
        <v>16</v>
      </c>
      <c r="CN52" s="121" t="s">
        <v>60</v>
      </c>
      <c r="CQ52" s="120"/>
      <c r="CR52" s="119" t="s">
        <v>56</v>
      </c>
      <c r="CS52" s="119" t="s">
        <v>58</v>
      </c>
      <c r="CT52" s="119" t="s">
        <v>16</v>
      </c>
      <c r="CU52" s="121" t="s">
        <v>60</v>
      </c>
      <c r="CX52" s="120"/>
      <c r="CY52" s="119" t="s">
        <v>56</v>
      </c>
      <c r="CZ52" s="119" t="s">
        <v>58</v>
      </c>
      <c r="DA52" s="119" t="s">
        <v>16</v>
      </c>
      <c r="DB52" s="121" t="s">
        <v>60</v>
      </c>
      <c r="DE52" s="120"/>
      <c r="DF52" s="119" t="s">
        <v>56</v>
      </c>
      <c r="DG52" s="119" t="s">
        <v>58</v>
      </c>
      <c r="DH52" s="119" t="s">
        <v>16</v>
      </c>
      <c r="DI52" s="121" t="s">
        <v>60</v>
      </c>
      <c r="DL52" s="120"/>
      <c r="DM52" s="119" t="s">
        <v>56</v>
      </c>
      <c r="DN52" s="119" t="s">
        <v>58</v>
      </c>
      <c r="DO52" s="119" t="s">
        <v>16</v>
      </c>
      <c r="DP52" s="121" t="s">
        <v>60</v>
      </c>
    </row>
    <row r="53" spans="1:120" ht="19.5" customHeight="1">
      <c r="W53" s="298" t="s">
        <v>7</v>
      </c>
      <c r="X53" s="78">
        <f>SUMIFS($U$12:$U$31,$R$12:$R$31,$X$51,$Q$12:$Q$31,$W$53)</f>
        <v>0</v>
      </c>
      <c r="Y53" s="78">
        <f>SUMIFS($U$12:$U$31,$R$12:$R$31,$Y$51,$Q$12:$Q$31,$W$53)</f>
        <v>0</v>
      </c>
      <c r="Z53" s="78">
        <f>SUMIFS($U$12:$U$31,$R$12:$R$31,$Z$51,$Q$12:$Q$31,$W$53)</f>
        <v>0</v>
      </c>
      <c r="AA53" s="79">
        <f>SUMIFS($U$12:$U$31,$R$12:$R$31,$AA$51,$Q$12:$Q$31,$W$53)</f>
        <v>0</v>
      </c>
      <c r="AC53" s="307" t="s">
        <v>4</v>
      </c>
      <c r="AD53" s="311">
        <f>AC44</f>
        <v>0</v>
      </c>
      <c r="AE53" s="311">
        <f>AC49</f>
        <v>0</v>
      </c>
      <c r="AF53" s="311">
        <f>AD53-AE53</f>
        <v>0</v>
      </c>
      <c r="AG53" s="312" t="e">
        <f>AF53/AD53*100</f>
        <v>#DIV/0!</v>
      </c>
      <c r="AH53" s="76"/>
      <c r="AJ53" s="307" t="s">
        <v>4</v>
      </c>
      <c r="AK53" s="309">
        <f>ROUND(AD53/1000,0)</f>
        <v>0</v>
      </c>
      <c r="AL53" s="309">
        <f t="shared" ref="AL53:AM58" si="80">ROUND(AE53/1000,0)</f>
        <v>0</v>
      </c>
      <c r="AM53" s="309">
        <f t="shared" si="80"/>
        <v>0</v>
      </c>
      <c r="AN53" s="310" t="str">
        <f>IFERROR(ROUND(AG53,0),"")</f>
        <v/>
      </c>
      <c r="AO53"/>
      <c r="AP53" s="104"/>
      <c r="AQ53" s="105"/>
      <c r="AR53" s="87"/>
      <c r="AS53" s="87"/>
      <c r="AT53" s="87"/>
      <c r="AU53" s="87"/>
      <c r="AV53" s="87"/>
      <c r="AW53" s="87"/>
      <c r="AX53" s="87"/>
      <c r="AY53" s="87"/>
      <c r="AZ53" s="87"/>
      <c r="BA53" s="87"/>
      <c r="BB53" s="87"/>
      <c r="BC53" s="87"/>
      <c r="BD53" s="87"/>
      <c r="BE53" s="87"/>
      <c r="BF53" s="87"/>
      <c r="BG53" s="87"/>
      <c r="BH53" s="123">
        <v>1.1499999999999999</v>
      </c>
      <c r="BI53" s="122">
        <f>SUMIFS(BI$12:BI$31,$R$12:$R$31,BI52,$Q$12:$Q$31,BH53)</f>
        <v>0</v>
      </c>
      <c r="BJ53" s="122">
        <f>SUMIFS(BI$12:BI$31,$R$12:$R$31,BJ52,$Q$12:$Q$31,BH53)</f>
        <v>0</v>
      </c>
      <c r="BK53" s="122">
        <f>SUMIFS(BI$12:BI$31,$R$12:$R$31,BK52,$Q$12:$Q$31,BH53)</f>
        <v>0</v>
      </c>
      <c r="BL53" s="124">
        <f>SUMIFS(BI$12:BI$31,$R$12:$R$31,BL52,$Q$12:$Q$31,BH53)</f>
        <v>0</v>
      </c>
      <c r="BO53" s="123">
        <v>1.1499999999999999</v>
      </c>
      <c r="BP53" s="122">
        <f>SUMIFS(BP$12:BP$31,$R$12:$R$31,BP52,$Q$12:$Q$31,BO53)</f>
        <v>0</v>
      </c>
      <c r="BQ53" s="122">
        <f>SUMIFS(BP$12:BP$31,$R$12:$R$31,BQ52,$Q$12:$Q$31,BO53)</f>
        <v>0</v>
      </c>
      <c r="BR53" s="122">
        <f>SUMIFS(BP$12:BP$31,$R$12:$R$31,BR52,$Q$12:$Q$31,BO53)</f>
        <v>0</v>
      </c>
      <c r="BS53" s="124">
        <f>SUMIFS(BP$12:BP$31,$R$12:$R$31,BS52,$Q$12:$Q$31,BO53)</f>
        <v>0</v>
      </c>
      <c r="BV53" s="123">
        <v>1.1499999999999999</v>
      </c>
      <c r="BW53" s="122">
        <f>SUMIFS(BW$12:BW$31,$R$12:$R$31,BW52,$Q$12:$Q$31,BV53)</f>
        <v>0</v>
      </c>
      <c r="BX53" s="122">
        <f>SUMIFS(BW$12:BW$31,$R$12:$R$31,BX52,$Q$12:$Q$31,BV53)</f>
        <v>0</v>
      </c>
      <c r="BY53" s="122">
        <f>SUMIFS(BW$12:BW$31,$R$12:$R$31,BY52,$Q$12:$Q$31,BV53)</f>
        <v>0</v>
      </c>
      <c r="BZ53" s="124">
        <f>SUMIFS(BW$12:BW$31,$R$12:$R$31,BZ52,$Q$12:$Q$31,BV53)</f>
        <v>0</v>
      </c>
      <c r="CC53" s="123">
        <v>1.1499999999999999</v>
      </c>
      <c r="CD53" s="122">
        <f>SUMIFS(CD$12:CD$31,$R$12:$R$31,CD52,$Q$12:$Q$31,CC53)</f>
        <v>0</v>
      </c>
      <c r="CE53" s="122">
        <f>SUMIFS(CD$12:CD$31,$R$12:$R$31,CE52,$Q$12:$Q$31,CC53)</f>
        <v>0</v>
      </c>
      <c r="CF53" s="122">
        <f>SUMIFS(CD$12:CD$31,$R$12:$R$31,CF52,$Q$12:$Q$31,CC53)</f>
        <v>0</v>
      </c>
      <c r="CG53" s="124">
        <f>SUMIFS(CD$12:CD$31,$R$12:$R$31,CG52,$Q$12:$Q$31,CC53)</f>
        <v>0</v>
      </c>
      <c r="CJ53" s="123">
        <v>1.1499999999999999</v>
      </c>
      <c r="CK53" s="122">
        <f>SUMIFS(CK$12:CK$31,$R$12:$R$31,CK52,$Q$12:$Q$31,CJ53)</f>
        <v>0</v>
      </c>
      <c r="CL53" s="122">
        <f>SUMIFS(CK$12:CK$31,$R$12:$R$31,CL52,$Q$12:$Q$31,CJ53)</f>
        <v>0</v>
      </c>
      <c r="CM53" s="122">
        <f>SUMIFS(CK$12:CK$31,$R$12:$R$31,CM52,$Q$12:$Q$31,CJ53)</f>
        <v>0</v>
      </c>
      <c r="CN53" s="124">
        <f>SUMIFS(CK$12:CK$31,$R$12:$R$31,CN52,$Q$12:$Q$31,CJ53)</f>
        <v>0</v>
      </c>
      <c r="CQ53" s="123">
        <v>1.1499999999999999</v>
      </c>
      <c r="CR53" s="122">
        <f>SUMIFS(CR$12:CR$31,$R$12:$R$31,CR52,$Q$12:$Q$31,CQ53)</f>
        <v>0</v>
      </c>
      <c r="CS53" s="122">
        <f>SUMIFS(CR$12:CR$31,$R$12:$R$31,CS52,$Q$12:$Q$31,CQ53)</f>
        <v>0</v>
      </c>
      <c r="CT53" s="122">
        <f>SUMIFS(CR$12:CR$31,$R$12:$R$31,CT52,$Q$12:$Q$31,CQ53)</f>
        <v>0</v>
      </c>
      <c r="CU53" s="124">
        <f>SUMIFS(CR$12:CR$31,$R$12:$R$31,CU52,$Q$12:$Q$31,CQ53)</f>
        <v>0</v>
      </c>
      <c r="CX53" s="123">
        <v>1.1499999999999999</v>
      </c>
      <c r="CY53" s="122">
        <f>SUMIFS(CY$12:CY$31,$R$12:$R$31,CY52,$Q$12:$Q$31,CX53)</f>
        <v>0</v>
      </c>
      <c r="CZ53" s="122">
        <f>SUMIFS(CY$12:CY$31,$R$12:$R$31,CZ52,$Q$12:$Q$31,CX53)</f>
        <v>0</v>
      </c>
      <c r="DA53" s="122">
        <f>SUMIFS(CY$12:CY$31,$R$12:$R$31,DA52,$Q$12:$Q$31,CX53)</f>
        <v>0</v>
      </c>
      <c r="DB53" s="124">
        <f>SUMIFS(CY$12:CY$31,$R$12:$R$31,DB52,$Q$12:$Q$31,CX53)</f>
        <v>0</v>
      </c>
      <c r="DE53" s="123">
        <v>1.1499999999999999</v>
      </c>
      <c r="DF53" s="122">
        <f>SUMIFS(DF$12:DF$31,$R$12:$R$31,DF52,$Q$12:$Q$31,DE53)</f>
        <v>0</v>
      </c>
      <c r="DG53" s="122">
        <f>SUMIFS(DF$12:DF$31,$R$12:$R$31,DG52,$Q$12:$Q$31,DE53)</f>
        <v>0</v>
      </c>
      <c r="DH53" s="122">
        <f>SUMIFS(DF$12:DF$31,$R$12:$R$31,DH52,$Q$12:$Q$31,DE53)</f>
        <v>0</v>
      </c>
      <c r="DI53" s="124">
        <f>SUMIFS(DF$12:DF$31,$R$12:$R$31,DI52,$Q$12:$Q$31,DE53)</f>
        <v>0</v>
      </c>
      <c r="DL53" s="123">
        <v>1.1499999999999999</v>
      </c>
      <c r="DM53" s="122">
        <f>SUMIFS(DM$12:DM$31,$R$12:$R$31,DM52,$Q$12:$Q$31,DL53)</f>
        <v>0</v>
      </c>
      <c r="DN53" s="122">
        <f>SUMIFS(DM$12:DM$31,$R$12:$R$31,DN52,$Q$12:$Q$31,DL53)</f>
        <v>0</v>
      </c>
      <c r="DO53" s="122">
        <f>SUMIFS(DM$12:DM$31,$R$12:$R$31,DO52,$Q$12:$Q$31,DL53)</f>
        <v>0</v>
      </c>
      <c r="DP53" s="124">
        <f>SUMIFS(DM$12:DM$31,$R$12:$R$31,DP52,$Q$12:$Q$31,DL53)</f>
        <v>0</v>
      </c>
    </row>
    <row r="54" spans="1:120" ht="19.5" customHeight="1">
      <c r="W54" s="298" t="s">
        <v>5</v>
      </c>
      <c r="X54" s="78">
        <f>SUMIFS($U$12:$U$31,$R$12:$R$31,$X$51,$Q$12:$Q$31,$W$54)</f>
        <v>0</v>
      </c>
      <c r="Y54" s="78">
        <f>SUMIFS($U$12:$U$31,$R$12:$R$31,$Y$51,$Q$12:$Q$31,$W$54)</f>
        <v>0</v>
      </c>
      <c r="Z54" s="78">
        <f>SUMIFS($U$12:$U$31,$R$12:$R$31,$Z$51,$Q$12:$Q$31,$W$54)</f>
        <v>0</v>
      </c>
      <c r="AA54" s="79">
        <f>SUMIFS($U$12:$U$31,$R$12:$R$31,$AA$51,$Q$12:$Q$31,$W$54)</f>
        <v>0</v>
      </c>
      <c r="AC54" s="307" t="s">
        <v>396</v>
      </c>
      <c r="AD54" s="311">
        <f>AD44</f>
        <v>0</v>
      </c>
      <c r="AE54" s="311">
        <f>AD49</f>
        <v>0</v>
      </c>
      <c r="AF54" s="311">
        <f>AD54-AE54</f>
        <v>0</v>
      </c>
      <c r="AG54" s="312" t="e">
        <f>AF54/AD54*100</f>
        <v>#DIV/0!</v>
      </c>
      <c r="AH54" s="76"/>
      <c r="AJ54" s="307" t="s">
        <v>396</v>
      </c>
      <c r="AK54" s="309">
        <f>ROUND(AD54/1000,0)</f>
        <v>0</v>
      </c>
      <c r="AL54" s="309">
        <f t="shared" si="80"/>
        <v>0</v>
      </c>
      <c r="AM54" s="309">
        <f t="shared" si="80"/>
        <v>0</v>
      </c>
      <c r="AN54" s="310" t="str">
        <f>IFERROR(ROUND(AG54,0),"")</f>
        <v/>
      </c>
      <c r="AO54"/>
      <c r="AP54" s="85"/>
      <c r="AQ54" s="87"/>
      <c r="AR54" s="87"/>
      <c r="AS54" s="87"/>
      <c r="AT54" s="87"/>
      <c r="AU54" s="87"/>
      <c r="AV54" s="87"/>
      <c r="AW54" s="87"/>
      <c r="AX54" s="87"/>
      <c r="AY54" s="87"/>
      <c r="AZ54" s="87"/>
      <c r="BA54" s="87"/>
      <c r="BB54" s="87"/>
      <c r="BC54" s="87"/>
      <c r="BD54" s="87"/>
      <c r="BE54" s="87"/>
      <c r="BF54" s="87"/>
      <c r="BG54" s="87"/>
      <c r="BH54" s="123" t="s">
        <v>7</v>
      </c>
      <c r="BI54" s="122">
        <f>SUMIFS(BI$12:BI$31,$R$12:$R$31,BI52,$Q$12:$Q$31,BH54)</f>
        <v>0</v>
      </c>
      <c r="BJ54" s="122">
        <f>SUMIFS(BI$12:BI$31,$R$12:$R$31,BJ52,$Q$12:$Q$31,BH54)</f>
        <v>0</v>
      </c>
      <c r="BK54" s="122">
        <f>SUMIFS(BI$12:BI$31,$R$12:$R$31,BK52,$Q$12:$Q$31,BH54)</f>
        <v>0</v>
      </c>
      <c r="BL54" s="124">
        <f>SUMIFS(BI$12:BI$31,$R$12:$R$31,BL52,$Q$12:$Q$31,BH54)</f>
        <v>0</v>
      </c>
      <c r="BO54" s="123" t="s">
        <v>7</v>
      </c>
      <c r="BP54" s="122">
        <f>SUMIFS(BP$12:BP$31,$R$12:$R$31,BP52,$Q$12:$Q$31,BO54)</f>
        <v>0</v>
      </c>
      <c r="BQ54" s="122">
        <f>SUMIFS(BP$12:BP$31,$R$12:$R$31,BQ52,$Q$12:$Q$31,BO54)</f>
        <v>0</v>
      </c>
      <c r="BR54" s="122">
        <f>SUMIFS(BP$12:BP$31,$R$12:$R$31,BR52,$Q$12:$Q$31,BO54)</f>
        <v>0</v>
      </c>
      <c r="BS54" s="124">
        <f>SUMIFS(BP$12:BP$31,$R$12:$R$31,BS52,$Q$12:$Q$31,BO54)</f>
        <v>0</v>
      </c>
      <c r="BV54" s="123" t="s">
        <v>7</v>
      </c>
      <c r="BW54" s="122">
        <f>SUMIFS(BW$12:BW$31,$R$12:$R$31,BW52,$Q$12:$Q$31,BV54)</f>
        <v>0</v>
      </c>
      <c r="BX54" s="122">
        <f>SUMIFS(BW$12:BW$31,$R$12:$R$31,BX52,$Q$12:$Q$31,BV54)</f>
        <v>0</v>
      </c>
      <c r="BY54" s="122">
        <f>SUMIFS(BW$12:BW$31,$R$12:$R$31,BY52,$Q$12:$Q$31,BV54)</f>
        <v>0</v>
      </c>
      <c r="BZ54" s="124">
        <f>SUMIFS(BW$12:BW$31,$R$12:$R$31,BZ52,$Q$12:$Q$31,BV54)</f>
        <v>0</v>
      </c>
      <c r="CC54" s="123" t="s">
        <v>7</v>
      </c>
      <c r="CD54" s="122">
        <f>SUMIFS(CD$12:CD$31,$R$12:$R$31,CD52,$Q$12:$Q$31,CC54)</f>
        <v>0</v>
      </c>
      <c r="CE54" s="122">
        <f>SUMIFS(CD$12:CD$31,$R$12:$R$31,CE52,$Q$12:$Q$31,CC54)</f>
        <v>0</v>
      </c>
      <c r="CF54" s="122">
        <f>SUMIFS(CD$12:CD$31,$R$12:$R$31,CF52,$Q$12:$Q$31,CC54)</f>
        <v>0</v>
      </c>
      <c r="CG54" s="124">
        <f>SUMIFS(CD$12:CD$31,$R$12:$R$31,CG52,$Q$12:$Q$31,CC54)</f>
        <v>0</v>
      </c>
      <c r="CJ54" s="123" t="s">
        <v>7</v>
      </c>
      <c r="CK54" s="122">
        <f>SUMIFS(CK$12:CK$31,$R$12:$R$31,CK52,$Q$12:$Q$31,CJ54)</f>
        <v>0</v>
      </c>
      <c r="CL54" s="122">
        <f>SUMIFS(CK$12:CK$31,$R$12:$R$31,CL52,$Q$12:$Q$31,CJ54)</f>
        <v>0</v>
      </c>
      <c r="CM54" s="122">
        <f>SUMIFS(CK$12:CK$31,$R$12:$R$31,CM52,$Q$12:$Q$31,CJ54)</f>
        <v>0</v>
      </c>
      <c r="CN54" s="124">
        <f>SUMIFS(CK$12:CK$31,$R$12:$R$31,CN52,$Q$12:$Q$31,CJ54)</f>
        <v>0</v>
      </c>
      <c r="CQ54" s="123" t="s">
        <v>7</v>
      </c>
      <c r="CR54" s="122">
        <f>SUMIFS(CR$12:CR$31,$R$12:$R$31,CR52,$Q$12:$Q$31,CQ54)</f>
        <v>0</v>
      </c>
      <c r="CS54" s="122">
        <f>SUMIFS(CR$12:CR$31,$R$12:$R$31,CS52,$Q$12:$Q$31,CQ54)</f>
        <v>0</v>
      </c>
      <c r="CT54" s="122">
        <f>SUMIFS(CR$12:CR$31,$R$12:$R$31,CT52,$Q$12:$Q$31,CQ54)</f>
        <v>0</v>
      </c>
      <c r="CU54" s="124">
        <f>SUMIFS(CR$12:CR$31,$R$12:$R$31,CU52,$Q$12:$Q$31,CQ54)</f>
        <v>0</v>
      </c>
      <c r="CX54" s="123" t="s">
        <v>7</v>
      </c>
      <c r="CY54" s="122">
        <f>SUMIFS(CY$12:CY$31,$R$12:$R$31,CY52,$Q$12:$Q$31,CX54)</f>
        <v>0</v>
      </c>
      <c r="CZ54" s="122">
        <f>SUMIFS(CY$12:CY$31,$R$12:$R$31,CZ52,$Q$12:$Q$31,CX54)</f>
        <v>0</v>
      </c>
      <c r="DA54" s="122">
        <f>SUMIFS(CY$12:CY$31,$R$12:$R$31,DA52,$Q$12:$Q$31,CX54)</f>
        <v>0</v>
      </c>
      <c r="DB54" s="124">
        <f>SUMIFS(CY$12:CY$31,$R$12:$R$31,DB52,$Q$12:$Q$31,CX54)</f>
        <v>0</v>
      </c>
      <c r="DE54" s="123" t="s">
        <v>7</v>
      </c>
      <c r="DF54" s="122">
        <f>SUMIFS(DF$12:DF$31,$R$12:$R$31,DF52,$Q$12:$Q$31,DE54)</f>
        <v>0</v>
      </c>
      <c r="DG54" s="122">
        <f>SUMIFS(DF$12:DF$31,$R$12:$R$31,DG52,$Q$12:$Q$31,DE54)</f>
        <v>0</v>
      </c>
      <c r="DH54" s="122">
        <f>SUMIFS(DF$12:DF$31,$R$12:$R$31,DH52,$Q$12:$Q$31,DE54)</f>
        <v>0</v>
      </c>
      <c r="DI54" s="124">
        <f>SUMIFS(DF$12:DF$31,$R$12:$R$31,DI52,$Q$12:$Q$31,DE54)</f>
        <v>0</v>
      </c>
      <c r="DL54" s="123" t="s">
        <v>7</v>
      </c>
      <c r="DM54" s="122">
        <f>SUMIFS(DM$12:DM$31,$R$12:$R$31,DM52,$Q$12:$Q$31,DL54)</f>
        <v>0</v>
      </c>
      <c r="DN54" s="122">
        <f>SUMIFS(DM$12:DM$31,$R$12:$R$31,DN52,$Q$12:$Q$31,DL54)</f>
        <v>0</v>
      </c>
      <c r="DO54" s="122">
        <f>SUMIFS(DM$12:DM$31,$R$12:$R$31,DO52,$Q$12:$Q$31,DL54)</f>
        <v>0</v>
      </c>
      <c r="DP54" s="124">
        <f>SUMIFS(DM$12:DM$31,$R$12:$R$31,DP52,$Q$12:$Q$31,DL54)</f>
        <v>0</v>
      </c>
    </row>
    <row r="55" spans="1:120" ht="19.5" customHeight="1">
      <c r="W55" s="298" t="s">
        <v>3</v>
      </c>
      <c r="X55" s="78">
        <f>SUMIFS($U$12:$U$31,$R$12:$R$31,$X$51,$Q$12:$Q$31,$W$55)</f>
        <v>0</v>
      </c>
      <c r="Y55" s="78">
        <f>SUMIFS($U$12:$U$31,$R$12:$R$31,$Y$51,$Q$12:$Q$31,$W$55)</f>
        <v>0</v>
      </c>
      <c r="Z55" s="78">
        <f>SUMIFS($U$12:$U$31,$R$12:$R$31,$Z$51,$Q$12:$Q$31,$W$55)</f>
        <v>0</v>
      </c>
      <c r="AA55" s="79">
        <f>SUMIFS($U$12:$U$31,$R$12:$R$31,$AA$51,$Q$12:$Q$31,$W$55)</f>
        <v>0</v>
      </c>
      <c r="AC55" s="305" t="s">
        <v>16</v>
      </c>
      <c r="AD55" s="313">
        <f>AE43</f>
        <v>0</v>
      </c>
      <c r="AE55" s="313">
        <f>AE48</f>
        <v>0</v>
      </c>
      <c r="AF55" s="313">
        <f t="shared" ref="AF55:AF58" si="81">AD55-AE55</f>
        <v>0</v>
      </c>
      <c r="AG55" s="314" t="e">
        <f t="shared" ref="AG55:AG58" si="82">AF55/AD55*100</f>
        <v>#DIV/0!</v>
      </c>
      <c r="AH55" s="76"/>
      <c r="AJ55" s="305" t="s">
        <v>16</v>
      </c>
      <c r="AK55" s="309">
        <f t="shared" ref="AK55:AK57" si="83">ROUND(AD55/1000,0)</f>
        <v>0</v>
      </c>
      <c r="AL55" s="309">
        <f t="shared" si="80"/>
        <v>0</v>
      </c>
      <c r="AM55" s="309">
        <f t="shared" si="80"/>
        <v>0</v>
      </c>
      <c r="AN55" s="310" t="str">
        <f t="shared" ref="AN55:AN58" si="84">IFERROR(ROUND(AG55,0),"")</f>
        <v/>
      </c>
      <c r="AO55"/>
      <c r="AP55" s="85"/>
      <c r="AQ55" s="87"/>
      <c r="AR55" s="105"/>
      <c r="AS55" s="105"/>
      <c r="AT55" s="105"/>
      <c r="AU55" s="105"/>
      <c r="AV55" s="105"/>
      <c r="AW55" s="105"/>
      <c r="AX55" s="105"/>
      <c r="AY55" s="105"/>
      <c r="AZ55" s="105"/>
      <c r="BA55" s="105"/>
      <c r="BB55" s="105"/>
      <c r="BC55" s="105"/>
      <c r="BD55" s="105"/>
      <c r="BE55" s="105"/>
      <c r="BF55" s="105"/>
      <c r="BG55" s="105"/>
      <c r="BH55" s="123" t="s">
        <v>5</v>
      </c>
      <c r="BI55" s="122">
        <f>SUMIFS(BI$12:BI$31,$R$12:$R$31,BI52,$Q$12:$Q$31,BH55)</f>
        <v>0</v>
      </c>
      <c r="BJ55" s="122">
        <f>SUMIFS(BI$12:BI$31,$R$12:$R$31,BJ52,$Q$12:$Q$31,BH55)</f>
        <v>0</v>
      </c>
      <c r="BK55" s="122">
        <f>SUMIFS(BI$12:BI$31,$R$12:$R$31,BK52,$Q$12:$Q$31,BH55)</f>
        <v>0</v>
      </c>
      <c r="BL55" s="124">
        <f>SUMIFS(BI$12:BI$31,$R$12:$R$31,BL52,$Q$12:$Q$31,BH55)</f>
        <v>0</v>
      </c>
      <c r="BO55" s="123" t="s">
        <v>5</v>
      </c>
      <c r="BP55" s="122">
        <f>SUMIFS(BP$12:BP$31,$R$12:$R$31,BP52,$Q$12:$Q$31,BO55)</f>
        <v>0</v>
      </c>
      <c r="BQ55" s="122">
        <f>SUMIFS(BP$12:BP$31,$R$12:$R$31,BQ52,$Q$12:$Q$31,BO55)</f>
        <v>0</v>
      </c>
      <c r="BR55" s="122">
        <f>SUMIFS(BP$12:BP$31,$R$12:$R$31,BR52,$Q$12:$Q$31,BO55)</f>
        <v>0</v>
      </c>
      <c r="BS55" s="124">
        <f>SUMIFS(BP$12:BP$31,$R$12:$R$31,BS52,$Q$12:$Q$31,BO55)</f>
        <v>0</v>
      </c>
      <c r="BV55" s="123" t="s">
        <v>5</v>
      </c>
      <c r="BW55" s="122">
        <f>SUMIFS(BW$12:BW$31,$R$12:$R$31,BW52,$Q$12:$Q$31,BV55)</f>
        <v>0</v>
      </c>
      <c r="BX55" s="122">
        <f>SUMIFS(BW$12:BW$31,$R$12:$R$31,BX52,$Q$12:$Q$31,BV55)</f>
        <v>0</v>
      </c>
      <c r="BY55" s="122">
        <f>SUMIFS(BW$12:BW$31,$R$12:$R$31,BY52,$Q$12:$Q$31,BV55)</f>
        <v>0</v>
      </c>
      <c r="BZ55" s="124">
        <f>SUMIFS(BW$12:BW$31,$R$12:$R$31,BZ52,$Q$12:$Q$31,BV55)</f>
        <v>0</v>
      </c>
      <c r="CC55" s="123" t="s">
        <v>5</v>
      </c>
      <c r="CD55" s="122">
        <f>SUMIFS(CD$12:CD$31,$R$12:$R$31,CD52,$Q$12:$Q$31,CC55)</f>
        <v>0</v>
      </c>
      <c r="CE55" s="122">
        <f>SUMIFS(CD$12:CD$31,$R$12:$R$31,CE52,$Q$12:$Q$31,CC55)</f>
        <v>0</v>
      </c>
      <c r="CF55" s="122">
        <f>SUMIFS(CD$12:CD$31,$R$12:$R$31,CF52,$Q$12:$Q$31,CC55)</f>
        <v>0</v>
      </c>
      <c r="CG55" s="124">
        <f>SUMIFS(CD$12:CD$31,$R$12:$R$31,CG52,$Q$12:$Q$31,CC55)</f>
        <v>0</v>
      </c>
      <c r="CJ55" s="123" t="s">
        <v>5</v>
      </c>
      <c r="CK55" s="122">
        <f>SUMIFS(CK$12:CK$31,$R$12:$R$31,CK52,$Q$12:$Q$31,CJ55)</f>
        <v>0</v>
      </c>
      <c r="CL55" s="122">
        <f>SUMIFS(CK$12:CK$31,$R$12:$R$31,CL52,$Q$12:$Q$31,CJ55)</f>
        <v>0</v>
      </c>
      <c r="CM55" s="122">
        <f>SUMIFS(CK$12:CK$31,$R$12:$R$31,CM52,$Q$12:$Q$31,CJ55)</f>
        <v>0</v>
      </c>
      <c r="CN55" s="124">
        <f>SUMIFS(CK$12:CK$31,$R$12:$R$31,CN52,$Q$12:$Q$31,CJ55)</f>
        <v>0</v>
      </c>
      <c r="CQ55" s="123" t="s">
        <v>5</v>
      </c>
      <c r="CR55" s="122">
        <f>SUMIFS(CR$12:CR$31,$R$12:$R$31,CR52,$Q$12:$Q$31,CQ55)</f>
        <v>0</v>
      </c>
      <c r="CS55" s="122">
        <f>SUMIFS(CR$12:CR$31,$R$12:$R$31,CS52,$Q$12:$Q$31,CQ55)</f>
        <v>0</v>
      </c>
      <c r="CT55" s="122">
        <f>SUMIFS(CR$12:CR$31,$R$12:$R$31,CT52,$Q$12:$Q$31,CQ55)</f>
        <v>0</v>
      </c>
      <c r="CU55" s="124">
        <f>SUMIFS(CR$12:CR$31,$R$12:$R$31,CU52,$Q$12:$Q$31,CQ55)</f>
        <v>0</v>
      </c>
      <c r="CX55" s="123" t="s">
        <v>5</v>
      </c>
      <c r="CY55" s="122">
        <f>SUMIFS(CY$12:CY$31,$R$12:$R$31,CY52,$Q$12:$Q$31,CX55)</f>
        <v>0</v>
      </c>
      <c r="CZ55" s="122">
        <f>SUMIFS(CY$12:CY$31,$R$12:$R$31,CZ52,$Q$12:$Q$31,CX55)</f>
        <v>0</v>
      </c>
      <c r="DA55" s="122">
        <f>SUMIFS(CY$12:CY$31,$R$12:$R$31,DA52,$Q$12:$Q$31,CX55)</f>
        <v>0</v>
      </c>
      <c r="DB55" s="124">
        <f>SUMIFS(CY$12:CY$31,$R$12:$R$31,DB52,$Q$12:$Q$31,CX55)</f>
        <v>0</v>
      </c>
      <c r="DE55" s="123" t="s">
        <v>5</v>
      </c>
      <c r="DF55" s="122">
        <f>SUMIFS(DF$12:DF$31,$R$12:$R$31,DF52,$Q$12:$Q$31,DE55)</f>
        <v>0</v>
      </c>
      <c r="DG55" s="122">
        <f>SUMIFS(DF$12:DF$31,$R$12:$R$31,DG52,$Q$12:$Q$31,DE55)</f>
        <v>0</v>
      </c>
      <c r="DH55" s="122">
        <f>SUMIFS(DF$12:DF$31,$R$12:$R$31,DH52,$Q$12:$Q$31,DE55)</f>
        <v>0</v>
      </c>
      <c r="DI55" s="124">
        <f>SUMIFS(DF$12:DF$31,$R$12:$R$31,DI52,$Q$12:$Q$31,DE55)</f>
        <v>0</v>
      </c>
      <c r="DL55" s="123" t="s">
        <v>5</v>
      </c>
      <c r="DM55" s="122">
        <f>SUMIFS(DM$12:DM$31,$R$12:$R$31,DM52,$Q$12:$Q$31,DL55)</f>
        <v>0</v>
      </c>
      <c r="DN55" s="122">
        <f>SUMIFS(DM$12:DM$31,$R$12:$R$31,DN52,$Q$12:$Q$31,DL55)</f>
        <v>0</v>
      </c>
      <c r="DO55" s="122">
        <f>SUMIFS(DM$12:DM$31,$R$12:$R$31,DO52,$Q$12:$Q$31,DL55)</f>
        <v>0</v>
      </c>
      <c r="DP55" s="124">
        <f>SUMIFS(DM$12:DM$31,$R$12:$R$31,DP52,$Q$12:$Q$31,DL55)</f>
        <v>0</v>
      </c>
    </row>
    <row r="56" spans="1:120" ht="19.5" customHeight="1">
      <c r="W56" s="297" t="s">
        <v>28</v>
      </c>
      <c r="X56" s="98">
        <f>SUM(X52:X55)</f>
        <v>0</v>
      </c>
      <c r="Y56" s="98">
        <f>SUM(Y52:Y55)</f>
        <v>0</v>
      </c>
      <c r="Z56" s="98">
        <f>SUM(Z52:Z55)</f>
        <v>0</v>
      </c>
      <c r="AA56" s="99">
        <f>SUM(AA52:AA55)</f>
        <v>0</v>
      </c>
      <c r="AC56" s="305" t="s">
        <v>60</v>
      </c>
      <c r="AD56" s="313">
        <f>AF43</f>
        <v>0</v>
      </c>
      <c r="AE56" s="313">
        <f>AF48</f>
        <v>0</v>
      </c>
      <c r="AF56" s="313">
        <f t="shared" si="81"/>
        <v>0</v>
      </c>
      <c r="AG56" s="314" t="e">
        <f t="shared" si="82"/>
        <v>#DIV/0!</v>
      </c>
      <c r="AH56" s="76"/>
      <c r="AJ56" s="305" t="s">
        <v>60</v>
      </c>
      <c r="AK56" s="309">
        <f t="shared" si="83"/>
        <v>0</v>
      </c>
      <c r="AL56" s="309">
        <f t="shared" si="80"/>
        <v>0</v>
      </c>
      <c r="AM56" s="309">
        <f t="shared" si="80"/>
        <v>0</v>
      </c>
      <c r="AN56" s="310" t="str">
        <f t="shared" si="84"/>
        <v/>
      </c>
      <c r="AO56"/>
      <c r="AP56" s="85"/>
      <c r="AQ56" s="87"/>
      <c r="BH56" s="123" t="s">
        <v>3</v>
      </c>
      <c r="BI56" s="122">
        <f>SUMIFS(BI$12:BI$31,$R$12:$R$31,BI52,$Q$12:$Q$31,BH56)</f>
        <v>0</v>
      </c>
      <c r="BJ56" s="122">
        <f>SUMIFS(BI$12:BI$31,$R$12:$R$31,BJ52,$Q$12:$Q$31,BH56)</f>
        <v>0</v>
      </c>
      <c r="BK56" s="122">
        <f>SUMIFS(BI$12:BI$31,$R$12:$R$31,BK52,$Q$12:$Q$31,BH56)</f>
        <v>0</v>
      </c>
      <c r="BL56" s="124">
        <f>SUMIFS(BI$12:BI$31,$R$12:$R$31,BL52,$Q$12:$Q$31,BH56)</f>
        <v>0</v>
      </c>
      <c r="BO56" s="123" t="s">
        <v>3</v>
      </c>
      <c r="BP56" s="122">
        <f>SUMIFS(BP$12:BP$31,$R$12:$R$31,BP52,$Q$12:$Q$31,BO56)</f>
        <v>0</v>
      </c>
      <c r="BQ56" s="122">
        <f>SUMIFS(BP$12:BP$31,$R$12:$R$31,BQ52,$Q$12:$Q$31,BO56)</f>
        <v>0</v>
      </c>
      <c r="BR56" s="122">
        <f>SUMIFS(BP$12:BP$31,$R$12:$R$31,BR52,$Q$12:$Q$31,BO56)</f>
        <v>0</v>
      </c>
      <c r="BS56" s="124">
        <f>SUMIFS(BP$12:BP$31,$R$12:$R$31,BS52,$Q$12:$Q$31,BO56)</f>
        <v>0</v>
      </c>
      <c r="BV56" s="123" t="s">
        <v>3</v>
      </c>
      <c r="BW56" s="122">
        <f>SUMIFS(BW$12:BW$31,$R$12:$R$31,BW52,$Q$12:$Q$31,BV56)</f>
        <v>0</v>
      </c>
      <c r="BX56" s="122">
        <f>SUMIFS(BW$12:BW$31,$R$12:$R$31,BX52,$Q$12:$Q$31,BV56)</f>
        <v>0</v>
      </c>
      <c r="BY56" s="122">
        <f>SUMIFS(BW$12:BW$31,$R$12:$R$31,BY52,$Q$12:$Q$31,BV56)</f>
        <v>0</v>
      </c>
      <c r="BZ56" s="124">
        <f>SUMIFS(BW$12:BW$31,$R$12:$R$31,BZ52,$Q$12:$Q$31,BV56)</f>
        <v>0</v>
      </c>
      <c r="CC56" s="123" t="s">
        <v>3</v>
      </c>
      <c r="CD56" s="122">
        <f>SUMIFS(CD$12:CD$31,$R$12:$R$31,CD52,$Q$12:$Q$31,CC56)</f>
        <v>0</v>
      </c>
      <c r="CE56" s="122">
        <f>SUMIFS(CD$12:CD$31,$R$12:$R$31,CE52,$Q$12:$Q$31,CC56)</f>
        <v>0</v>
      </c>
      <c r="CF56" s="122">
        <f>SUMIFS(CD$12:CD$31,$R$12:$R$31,CF52,$Q$12:$Q$31,CC56)</f>
        <v>0</v>
      </c>
      <c r="CG56" s="124">
        <f>SUMIFS(CD$12:CD$31,$R$12:$R$31,CG52,$Q$12:$Q$31,CC56)</f>
        <v>0</v>
      </c>
      <c r="CJ56" s="123" t="s">
        <v>3</v>
      </c>
      <c r="CK56" s="122">
        <f>SUMIFS(CK$12:CK$31,$R$12:$R$31,CK52,$Q$12:$Q$31,CJ56)</f>
        <v>0</v>
      </c>
      <c r="CL56" s="122">
        <f>SUMIFS(CK$12:CK$31,$R$12:$R$31,CL52,$Q$12:$Q$31,CJ56)</f>
        <v>0</v>
      </c>
      <c r="CM56" s="122">
        <f>SUMIFS(CK$12:CK$31,$R$12:$R$31,CM52,$Q$12:$Q$31,CJ56)</f>
        <v>0</v>
      </c>
      <c r="CN56" s="124">
        <f>SUMIFS(CK$12:CK$31,$R$12:$R$31,CN52,$Q$12:$Q$31,CJ56)</f>
        <v>0</v>
      </c>
      <c r="CQ56" s="123" t="s">
        <v>3</v>
      </c>
      <c r="CR56" s="122">
        <f>SUMIFS(CR$12:CR$31,$R$12:$R$31,CR52,$Q$12:$Q$31,CQ56)</f>
        <v>0</v>
      </c>
      <c r="CS56" s="122">
        <f>SUMIFS(CR$12:CR$31,$R$12:$R$31,CS52,$Q$12:$Q$31,CQ56)</f>
        <v>0</v>
      </c>
      <c r="CT56" s="122">
        <f>SUMIFS(CR$12:CR$31,$R$12:$R$31,CT52,$Q$12:$Q$31,CQ56)</f>
        <v>0</v>
      </c>
      <c r="CU56" s="124">
        <f>SUMIFS(CR$12:CR$31,$R$12:$R$31,CU52,$Q$12:$Q$31,CQ56)</f>
        <v>0</v>
      </c>
      <c r="CX56" s="123" t="s">
        <v>3</v>
      </c>
      <c r="CY56" s="122">
        <f>SUMIFS(CY$12:CY$31,$R$12:$R$31,CY52,$Q$12:$Q$31,CX56)</f>
        <v>0</v>
      </c>
      <c r="CZ56" s="122">
        <f>SUMIFS(CY$12:CY$31,$R$12:$R$31,CZ52,$Q$12:$Q$31,CX56)</f>
        <v>0</v>
      </c>
      <c r="DA56" s="122">
        <f>SUMIFS(CY$12:CY$31,$R$12:$R$31,DA52,$Q$12:$Q$31,CX56)</f>
        <v>0</v>
      </c>
      <c r="DB56" s="124">
        <f>SUMIFS(CY$12:CY$31,$R$12:$R$31,DB52,$Q$12:$Q$31,CX56)</f>
        <v>0</v>
      </c>
      <c r="DE56" s="123" t="s">
        <v>3</v>
      </c>
      <c r="DF56" s="122">
        <f>SUMIFS(DF$12:DF$31,$R$12:$R$31,DF52,$Q$12:$Q$31,DE56)</f>
        <v>0</v>
      </c>
      <c r="DG56" s="122">
        <f>SUMIFS(DF$12:DF$31,$R$12:$R$31,DG52,$Q$12:$Q$31,DE56)</f>
        <v>0</v>
      </c>
      <c r="DH56" s="122">
        <f>SUMIFS(DF$12:DF$31,$R$12:$R$31,DH52,$Q$12:$Q$31,DE56)</f>
        <v>0</v>
      </c>
      <c r="DI56" s="124">
        <f>SUMIFS(DF$12:DF$31,$R$12:$R$31,DI52,$Q$12:$Q$31,DE56)</f>
        <v>0</v>
      </c>
      <c r="DL56" s="123" t="s">
        <v>3</v>
      </c>
      <c r="DM56" s="122">
        <f>SUMIFS(DM$12:DM$31,$R$12:$R$31,DM52,$Q$12:$Q$31,DL56)</f>
        <v>0</v>
      </c>
      <c r="DN56" s="122">
        <f>SUMIFS(DM$12:DM$31,$R$12:$R$31,DN52,$Q$12:$Q$31,DL56)</f>
        <v>0</v>
      </c>
      <c r="DO56" s="122">
        <f>SUMIFS(DM$12:DM$31,$R$12:$R$31,DO52,$Q$12:$Q$31,DL56)</f>
        <v>0</v>
      </c>
      <c r="DP56" s="124">
        <f>SUMIFS(DM$12:DM$31,$R$12:$R$31,DP52,$Q$12:$Q$31,DL56)</f>
        <v>0</v>
      </c>
    </row>
    <row r="57" spans="1:120" ht="19.5" customHeight="1">
      <c r="W57" s="299" t="s">
        <v>8</v>
      </c>
      <c r="X57" s="300">
        <f>SUM(X56:AA56)</f>
        <v>0</v>
      </c>
      <c r="Y57" s="106"/>
      <c r="Z57" s="106"/>
      <c r="AA57" s="107"/>
      <c r="AC57" s="305" t="s">
        <v>8</v>
      </c>
      <c r="AD57" s="313" t="e">
        <f>AG44</f>
        <v>#N/A</v>
      </c>
      <c r="AE57" s="313" t="e">
        <f>AG49</f>
        <v>#N/A</v>
      </c>
      <c r="AF57" s="313" t="e">
        <f t="shared" si="81"/>
        <v>#N/A</v>
      </c>
      <c r="AG57" s="314" t="e">
        <f t="shared" si="82"/>
        <v>#N/A</v>
      </c>
      <c r="AH57" s="76"/>
      <c r="AJ57" s="305" t="s">
        <v>8</v>
      </c>
      <c r="AK57" s="309" t="e">
        <f t="shared" si="83"/>
        <v>#N/A</v>
      </c>
      <c r="AL57" s="309" t="e">
        <f t="shared" si="80"/>
        <v>#N/A</v>
      </c>
      <c r="AM57" s="309" t="e">
        <f t="shared" si="80"/>
        <v>#N/A</v>
      </c>
      <c r="AN57" s="310" t="str">
        <f t="shared" si="84"/>
        <v/>
      </c>
      <c r="AO57"/>
      <c r="AP57" s="85"/>
      <c r="AQ57" s="87"/>
      <c r="BH57" s="127" t="s">
        <v>390</v>
      </c>
      <c r="BI57" s="128">
        <f>SUM(BI53:BI56)</f>
        <v>0</v>
      </c>
      <c r="BJ57" s="128">
        <f>SUM(BJ53:BJ56)</f>
        <v>0</v>
      </c>
      <c r="BK57" s="128">
        <f>SUM(BK53:BK56)</f>
        <v>0</v>
      </c>
      <c r="BL57" s="150">
        <f>SUM(BL53:BL56)</f>
        <v>0</v>
      </c>
      <c r="BO57" s="127" t="s">
        <v>390</v>
      </c>
      <c r="BP57" s="128">
        <f>SUM(BP53:BP56)</f>
        <v>0</v>
      </c>
      <c r="BQ57" s="128">
        <f>SUM(BQ53:BQ56)</f>
        <v>0</v>
      </c>
      <c r="BR57" s="128">
        <f>SUM(BR53:BR56)</f>
        <v>0</v>
      </c>
      <c r="BS57" s="150">
        <f>SUM(BS53:BS56)</f>
        <v>0</v>
      </c>
      <c r="BV57" s="127" t="s">
        <v>390</v>
      </c>
      <c r="BW57" s="128">
        <f>SUM(BW53:BW56)</f>
        <v>0</v>
      </c>
      <c r="BX57" s="128">
        <f>SUM(BX53:BX56)</f>
        <v>0</v>
      </c>
      <c r="BY57" s="128">
        <f>SUM(BY53:BY56)</f>
        <v>0</v>
      </c>
      <c r="BZ57" s="150">
        <f>SUM(BZ53:BZ56)</f>
        <v>0</v>
      </c>
      <c r="CC57" s="127" t="s">
        <v>390</v>
      </c>
      <c r="CD57" s="128">
        <f>SUM(CD53:CD56)</f>
        <v>0</v>
      </c>
      <c r="CE57" s="128">
        <f>SUM(CE53:CE56)</f>
        <v>0</v>
      </c>
      <c r="CF57" s="128">
        <f>SUM(CF53:CF56)</f>
        <v>0</v>
      </c>
      <c r="CG57" s="150">
        <f>SUM(CG53:CG56)</f>
        <v>0</v>
      </c>
      <c r="CJ57" s="127" t="s">
        <v>390</v>
      </c>
      <c r="CK57" s="128">
        <f>SUM(CK53:CK56)</f>
        <v>0</v>
      </c>
      <c r="CL57" s="128">
        <f>SUM(CL53:CL56)</f>
        <v>0</v>
      </c>
      <c r="CM57" s="128">
        <f>SUM(CM53:CM56)</f>
        <v>0</v>
      </c>
      <c r="CN57" s="150">
        <f>SUM(CN53:CN56)</f>
        <v>0</v>
      </c>
      <c r="CQ57" s="127" t="s">
        <v>390</v>
      </c>
      <c r="CR57" s="128">
        <f>SUM(CR53:CR56)</f>
        <v>0</v>
      </c>
      <c r="CS57" s="128">
        <f>SUM(CS53:CS56)</f>
        <v>0</v>
      </c>
      <c r="CT57" s="128">
        <f>SUM(CT53:CT56)</f>
        <v>0</v>
      </c>
      <c r="CU57" s="150">
        <f>SUM(CU53:CU56)</f>
        <v>0</v>
      </c>
      <c r="CX57" s="127" t="s">
        <v>390</v>
      </c>
      <c r="CY57" s="128">
        <f>SUM(CY53:CY56)</f>
        <v>0</v>
      </c>
      <c r="CZ57" s="128">
        <f>SUM(CZ53:CZ56)</f>
        <v>0</v>
      </c>
      <c r="DA57" s="128">
        <f>SUM(DA53:DA56)</f>
        <v>0</v>
      </c>
      <c r="DB57" s="150">
        <f>SUM(DB53:DB56)</f>
        <v>0</v>
      </c>
      <c r="DE57" s="127" t="s">
        <v>390</v>
      </c>
      <c r="DF57" s="128">
        <f>SUM(DF53:DF56)</f>
        <v>0</v>
      </c>
      <c r="DG57" s="128">
        <f>SUM(DG53:DG56)</f>
        <v>0</v>
      </c>
      <c r="DH57" s="128">
        <f>SUM(DH53:DH56)</f>
        <v>0</v>
      </c>
      <c r="DI57" s="150">
        <f>SUM(DI53:DI56)</f>
        <v>0</v>
      </c>
      <c r="DL57" s="127" t="s">
        <v>390</v>
      </c>
      <c r="DM57" s="128">
        <f>SUM(DM53:DM56)</f>
        <v>0</v>
      </c>
      <c r="DN57" s="128">
        <f>SUM(DN53:DN56)</f>
        <v>0</v>
      </c>
      <c r="DO57" s="128">
        <f>SUM(DO53:DO56)</f>
        <v>0</v>
      </c>
      <c r="DP57" s="150">
        <f>SUM(DP53:DP56)</f>
        <v>0</v>
      </c>
    </row>
    <row r="58" spans="1:120" ht="19.5" customHeight="1">
      <c r="AC58" s="306" t="s">
        <v>35</v>
      </c>
      <c r="AD58" s="315">
        <f>IF(AE32=0,0,AL32/$AE32*0.1)*100</f>
        <v>0</v>
      </c>
      <c r="AE58" s="316">
        <f>IF(AF32=0,0,AN32/$AF32*0.1)*100</f>
        <v>0</v>
      </c>
      <c r="AF58" s="313">
        <f t="shared" si="81"/>
        <v>0</v>
      </c>
      <c r="AG58" s="314" t="e">
        <f t="shared" si="82"/>
        <v>#DIV/0!</v>
      </c>
      <c r="AH58" s="308" t="e">
        <f>IF(AG58&gt;=15,"達成","未達")</f>
        <v>#DIV/0!</v>
      </c>
      <c r="AJ58" s="306" t="s">
        <v>35</v>
      </c>
      <c r="AK58" s="309">
        <f>ROUND(AD58/1000,0)</f>
        <v>0</v>
      </c>
      <c r="AL58" s="309">
        <f t="shared" si="80"/>
        <v>0</v>
      </c>
      <c r="AM58" s="309">
        <f t="shared" si="80"/>
        <v>0</v>
      </c>
      <c r="AN58" s="310" t="str">
        <f t="shared" si="84"/>
        <v/>
      </c>
      <c r="AO58" s="304" t="e">
        <f>AR32/AN32</f>
        <v>#N/A</v>
      </c>
      <c r="AP58" s="104"/>
      <c r="AQ58" s="105"/>
      <c r="BI58" s="151">
        <f>BI57+(BJ57*0.939)+(BK57*1.299)</f>
        <v>0</v>
      </c>
      <c r="BP58" s="151">
        <f>BP57+(BQ57*0.939)+(BR57*1.299)</f>
        <v>0</v>
      </c>
      <c r="BW58" s="151">
        <f>BW57+(BX57*0.939)+(BY57*1.299)</f>
        <v>0</v>
      </c>
    </row>
    <row r="59" spans="1:120" ht="19.5" customHeight="1">
      <c r="A59" s="56"/>
      <c r="B59" s="56"/>
      <c r="C59" s="117"/>
      <c r="D59" s="56"/>
      <c r="Q59" s="112"/>
      <c r="AM59" s="303" t="s">
        <v>36</v>
      </c>
      <c r="AN59" s="304" t="e">
        <f>AQ32/AL32</f>
        <v>#N/A</v>
      </c>
      <c r="AP59" s="85"/>
      <c r="AR59" s="87"/>
      <c r="AS59" s="87"/>
      <c r="AT59" s="87"/>
      <c r="AU59" s="87"/>
      <c r="AV59" s="87"/>
      <c r="AW59" s="87"/>
      <c r="AX59" s="87"/>
      <c r="AY59" s="87"/>
      <c r="AZ59" s="87"/>
      <c r="BA59" s="87"/>
      <c r="BB59" s="87"/>
      <c r="BC59" s="87"/>
      <c r="BD59" s="87"/>
      <c r="BE59" s="87"/>
      <c r="BF59" s="87"/>
      <c r="BG59" s="87"/>
      <c r="BH59" s="118"/>
      <c r="BI59" s="395" t="s">
        <v>393</v>
      </c>
      <c r="BJ59" s="396"/>
      <c r="BK59" s="387"/>
      <c r="BL59" s="388"/>
      <c r="BN59" s="87"/>
      <c r="BO59" s="118"/>
      <c r="BP59" s="395" t="s">
        <v>393</v>
      </c>
      <c r="BQ59" s="396"/>
      <c r="BR59" s="387"/>
      <c r="BS59" s="388"/>
      <c r="BU59" s="87"/>
      <c r="BV59" s="118"/>
      <c r="BW59" s="395" t="s">
        <v>393</v>
      </c>
      <c r="BX59" s="396"/>
      <c r="BY59" s="387"/>
      <c r="BZ59" s="388"/>
      <c r="CC59" s="118"/>
      <c r="CD59" s="395" t="s">
        <v>393</v>
      </c>
      <c r="CE59" s="396"/>
      <c r="CF59" s="387"/>
      <c r="CG59" s="388"/>
      <c r="CI59" s="67"/>
      <c r="CJ59" s="118"/>
      <c r="CK59" s="395" t="s">
        <v>393</v>
      </c>
      <c r="CL59" s="396"/>
      <c r="CM59" s="387"/>
      <c r="CN59" s="388"/>
      <c r="CP59" s="87"/>
      <c r="CQ59" s="118"/>
      <c r="CR59" s="395" t="s">
        <v>393</v>
      </c>
      <c r="CS59" s="396"/>
      <c r="CT59" s="387"/>
      <c r="CU59" s="388"/>
      <c r="CV59" s="87"/>
      <c r="CX59" s="118"/>
      <c r="CY59" s="395" t="s">
        <v>393</v>
      </c>
      <c r="CZ59" s="396"/>
      <c r="DA59" s="387"/>
      <c r="DB59" s="388"/>
      <c r="DE59" s="118"/>
      <c r="DF59" s="395" t="s">
        <v>393</v>
      </c>
      <c r="DG59" s="396"/>
      <c r="DH59" s="387"/>
      <c r="DI59" s="388"/>
      <c r="DL59" s="118"/>
      <c r="DM59" s="395" t="s">
        <v>393</v>
      </c>
      <c r="DN59" s="396"/>
      <c r="DO59" s="387"/>
      <c r="DP59" s="388"/>
    </row>
    <row r="60" spans="1:120" ht="19.5" customHeight="1">
      <c r="Q60" s="112"/>
      <c r="AP60" s="104"/>
      <c r="AQ60" s="64"/>
      <c r="AR60" s="105"/>
      <c r="AS60" s="105"/>
      <c r="AT60" s="105"/>
      <c r="AU60" s="105"/>
      <c r="AV60" s="105"/>
      <c r="AW60" s="105"/>
      <c r="AX60" s="105"/>
      <c r="AY60" s="105"/>
      <c r="AZ60" s="105"/>
      <c r="BA60" s="105"/>
      <c r="BB60" s="105"/>
      <c r="BC60" s="105"/>
      <c r="BD60" s="105"/>
      <c r="BE60" s="105"/>
      <c r="BF60" s="105"/>
      <c r="BG60" s="105"/>
      <c r="BH60" s="120"/>
      <c r="BI60" s="119" t="s">
        <v>56</v>
      </c>
      <c r="BJ60" s="119" t="s">
        <v>58</v>
      </c>
      <c r="BK60" s="119" t="s">
        <v>16</v>
      </c>
      <c r="BL60" s="121" t="s">
        <v>60</v>
      </c>
      <c r="BM60" s="64"/>
      <c r="BN60" s="87"/>
      <c r="BO60" s="120"/>
      <c r="BP60" s="119" t="s">
        <v>56</v>
      </c>
      <c r="BQ60" s="119" t="s">
        <v>58</v>
      </c>
      <c r="BR60" s="119" t="s">
        <v>16</v>
      </c>
      <c r="BS60" s="121" t="s">
        <v>60</v>
      </c>
      <c r="BT60" s="64"/>
      <c r="BU60" s="87"/>
      <c r="BV60" s="120"/>
      <c r="BW60" s="119" t="s">
        <v>56</v>
      </c>
      <c r="BX60" s="119" t="s">
        <v>58</v>
      </c>
      <c r="BY60" s="119" t="s">
        <v>16</v>
      </c>
      <c r="BZ60" s="121" t="s">
        <v>60</v>
      </c>
      <c r="CC60" s="120"/>
      <c r="CD60" s="119" t="s">
        <v>56</v>
      </c>
      <c r="CE60" s="119" t="s">
        <v>58</v>
      </c>
      <c r="CF60" s="119" t="s">
        <v>16</v>
      </c>
      <c r="CG60" s="121" t="s">
        <v>60</v>
      </c>
      <c r="CH60" s="64"/>
      <c r="CI60" s="67"/>
      <c r="CJ60" s="120"/>
      <c r="CK60" s="119" t="s">
        <v>56</v>
      </c>
      <c r="CL60" s="119" t="s">
        <v>58</v>
      </c>
      <c r="CM60" s="119" t="s">
        <v>16</v>
      </c>
      <c r="CN60" s="121" t="s">
        <v>60</v>
      </c>
      <c r="CP60" s="87"/>
      <c r="CQ60" s="120"/>
      <c r="CR60" s="119" t="s">
        <v>56</v>
      </c>
      <c r="CS60" s="119" t="s">
        <v>58</v>
      </c>
      <c r="CT60" s="119" t="s">
        <v>16</v>
      </c>
      <c r="CU60" s="121" t="s">
        <v>60</v>
      </c>
      <c r="CV60" s="87"/>
      <c r="CX60" s="120"/>
      <c r="CY60" s="119" t="s">
        <v>56</v>
      </c>
      <c r="CZ60" s="119" t="s">
        <v>58</v>
      </c>
      <c r="DA60" s="119" t="s">
        <v>16</v>
      </c>
      <c r="DB60" s="121" t="s">
        <v>60</v>
      </c>
      <c r="DE60" s="120"/>
      <c r="DF60" s="119" t="s">
        <v>56</v>
      </c>
      <c r="DG60" s="119" t="s">
        <v>58</v>
      </c>
      <c r="DH60" s="119" t="s">
        <v>16</v>
      </c>
      <c r="DI60" s="121" t="s">
        <v>60</v>
      </c>
      <c r="DL60" s="120"/>
      <c r="DM60" s="119" t="s">
        <v>56</v>
      </c>
      <c r="DN60" s="119" t="s">
        <v>58</v>
      </c>
      <c r="DO60" s="119" t="s">
        <v>16</v>
      </c>
      <c r="DP60" s="121" t="s">
        <v>60</v>
      </c>
    </row>
    <row r="61" spans="1:120" ht="19.5" customHeight="1">
      <c r="AO61" s="105"/>
      <c r="AP61" s="104"/>
      <c r="AQ61" s="184"/>
      <c r="AR61" s="64"/>
      <c r="AS61" s="64"/>
      <c r="AT61" s="64"/>
      <c r="AU61" s="64"/>
      <c r="AV61" s="64"/>
      <c r="AW61" s="64"/>
      <c r="AX61" s="64"/>
      <c r="AY61" s="64"/>
      <c r="AZ61" s="64"/>
      <c r="BA61" s="64"/>
      <c r="BB61" s="64"/>
      <c r="BC61" s="64"/>
      <c r="BD61" s="64"/>
      <c r="BE61" s="64"/>
      <c r="BF61" s="64"/>
      <c r="BG61" s="64"/>
      <c r="BH61" s="123">
        <v>1.1499999999999999</v>
      </c>
      <c r="BI61" s="122">
        <f>SUMIFS(BK12:BK31,$R$12:$R$31,$BI$60,$Q$12:$Q$31,$BH$61)</f>
        <v>0</v>
      </c>
      <c r="BJ61" s="122">
        <f>SUMIFS(BK12:BK31,$R$12:$R$31,$BJ$60,$Q$12:$Q$31,$BH$61)</f>
        <v>0</v>
      </c>
      <c r="BK61" s="122">
        <f>SUMIFS(BK12:BK31,$R$12:$R$31,$BK$60,$Q$12:$Q$31,$BH$61)</f>
        <v>0</v>
      </c>
      <c r="BL61" s="124">
        <f>SUMIFS(BK12:BK31,$R$12:$R$31,$BL$60,$Q$12:$Q$31,$BH$61)</f>
        <v>0</v>
      </c>
      <c r="BM61" s="184"/>
      <c r="BN61" s="87"/>
      <c r="BO61" s="123">
        <v>1.1499999999999999</v>
      </c>
      <c r="BP61" s="122">
        <f>SUMIFS(BR12:BR31,$R$12:$R$31,$BI$60,$Q$12:$Q$31,$BH$61)</f>
        <v>0</v>
      </c>
      <c r="BQ61" s="122">
        <f>SUMIFS(BR12:BR31,$R$12:$R$31,$BJ$60,$Q$12:$Q$31,$BH$61)</f>
        <v>0</v>
      </c>
      <c r="BR61" s="122">
        <f>SUMIFS(BR12:BR31,$R$12:$R$31,$BK$60,$Q$12:$Q$31,$BH$61)</f>
        <v>0</v>
      </c>
      <c r="BS61" s="124">
        <f>SUMIFS(BR12:BR31,$R$12:$R$31,$BL$60,$Q$12:$Q$31,$BH$61)</f>
        <v>0</v>
      </c>
      <c r="BT61" s="184"/>
      <c r="BU61" s="87"/>
      <c r="BV61" s="123">
        <v>1.1499999999999999</v>
      </c>
      <c r="BW61" s="122">
        <f>SUMIFS(BY12:BY31,$R$12:$R$31,$BI$60,$Q$12:$Q$31,$BH$61)</f>
        <v>0</v>
      </c>
      <c r="BX61" s="122">
        <f>SUMIFS(BY12:BY31,$R$12:$R$31,$BJ$60,$Q$12:$Q$31,$BH$61)</f>
        <v>0</v>
      </c>
      <c r="BY61" s="122">
        <f>SUMIFS(BY12:BY31,$R$12:$R$31,$BK$60,$Q$12:$Q$31,$BH$61)</f>
        <v>0</v>
      </c>
      <c r="BZ61" s="124">
        <f>SUMIFS(BY12:BY31,$R$12:$R$31,$BL$60,$Q$12:$Q$31,$BH$61)</f>
        <v>0</v>
      </c>
      <c r="CC61" s="123">
        <v>1.1499999999999999</v>
      </c>
      <c r="CD61" s="122">
        <f>SUMIFS(CF12:CF31,$R$12:$R$31,$BI$60,$Q$12:$Q$31,$BH$61)</f>
        <v>0</v>
      </c>
      <c r="CE61" s="122">
        <f>SUMIFS(CF12:CF31,$R$12:$R$31,$BJ$60,$Q$12:$Q$31,$BH$61)</f>
        <v>0</v>
      </c>
      <c r="CF61" s="122">
        <f>SUMIFS(CF12:CF31,$R$12:$R$31,$BK$60,$Q$12:$Q$31,$BH$61)</f>
        <v>0</v>
      </c>
      <c r="CG61" s="124">
        <f>SUMIFS(CF12:CF31,$R$12:$R$31,$BL$60,$Q$12:$Q$31,$BH$61)</f>
        <v>0</v>
      </c>
      <c r="CH61" s="184"/>
      <c r="CI61" s="67"/>
      <c r="CJ61" s="123">
        <v>1.1499999999999999</v>
      </c>
      <c r="CK61" s="122">
        <f>SUMIFS(CM12:CM31,$R$12:$R$31,$BI$60,$Q$12:$Q$31,$BH$61)</f>
        <v>0</v>
      </c>
      <c r="CL61" s="122">
        <f>SUMIFS(CM12:CM31,$R$12:$R$31,$BJ$60,$Q$12:$Q$31,$BH$61)</f>
        <v>0</v>
      </c>
      <c r="CM61" s="122">
        <f>SUMIFS(CM12:CM31,$R$12:$R$31,$BK$60,$Q$12:$Q$31,$BH$61)</f>
        <v>0</v>
      </c>
      <c r="CN61" s="124">
        <f>SUMIFS(CM12:CM31,$R$12:$R$31,$BL$60,$Q$12:$Q$31,$BH$61)</f>
        <v>0</v>
      </c>
      <c r="CP61" s="87"/>
      <c r="CQ61" s="123">
        <v>1.1499999999999999</v>
      </c>
      <c r="CR61" s="122">
        <f>SUMIFS(CT12:CT31,$R$12:$R$31,$BI$60,$Q$12:$Q$31,$BH$61)</f>
        <v>0</v>
      </c>
      <c r="CS61" s="122">
        <f>SUMIFS(CT12:CT31,$R$12:$R$31,$BJ$60,$Q$12:$Q$31,$BH$61)</f>
        <v>0</v>
      </c>
      <c r="CT61" s="122">
        <f>SUMIFS(CT12:CT31,$R$12:$R$31,$BK$60,$Q$12:$Q$31,$BH$61)</f>
        <v>0</v>
      </c>
      <c r="CU61" s="124">
        <f>SUMIFS(CT12:CT31,$R$12:$R$31,$BL$60,$Q$12:$Q$31,$BH$61)</f>
        <v>0</v>
      </c>
      <c r="CV61" s="87"/>
      <c r="CX61" s="123">
        <v>1.1499999999999999</v>
      </c>
      <c r="CY61" s="122">
        <f>SUMIFS(DA12:DA31,$R$12:$R$31,$BI$60,$Q$12:$Q$31,$BH$61)</f>
        <v>0</v>
      </c>
      <c r="CZ61" s="122">
        <f>SUMIFS(DA12:DA31,$R$12:$R$31,$BJ$60,$Q$12:$Q$31,$BH$61)</f>
        <v>0</v>
      </c>
      <c r="DA61" s="122">
        <f>SUMIFS(DA12:DA31,$R$12:$R$31,$BK$60,$Q$12:$Q$31,$BH$61)</f>
        <v>0</v>
      </c>
      <c r="DB61" s="124">
        <f>SUMIFS(DA12:DA31,$R$12:$R$31,$BL$60,$Q$12:$Q$31,$BH$61)</f>
        <v>0</v>
      </c>
      <c r="DE61" s="123">
        <v>1.1499999999999999</v>
      </c>
      <c r="DF61" s="122">
        <f>SUMIFS(DH12:DH31,$R$12:$R$31,$BI$60,$Q$12:$Q$31,$BH$61)</f>
        <v>0</v>
      </c>
      <c r="DG61" s="122">
        <f>SUMIFS(DH12:DH31,$R$12:$R$31,$BJ$60,$Q$12:$Q$31,$BH$61)</f>
        <v>0</v>
      </c>
      <c r="DH61" s="122">
        <f>SUMIFS(DH12:DH31,$R$12:$R$31,$BK$60,$Q$12:$Q$31,$BH$61)</f>
        <v>0</v>
      </c>
      <c r="DI61" s="124">
        <f>SUMIFS(DH12:DH31,$R$12:$R$31,$BL$60,$Q$12:$Q$31,$BH$61)</f>
        <v>0</v>
      </c>
      <c r="DL61" s="123">
        <v>1.1499999999999999</v>
      </c>
      <c r="DM61" s="122">
        <f>SUMIFS(DO12:DO31,$R$12:$R$31,$BI$60,$Q$12:$Q$31,$BH$61)</f>
        <v>0</v>
      </c>
      <c r="DN61" s="122">
        <f>SUMIFS(DO12:DO31,$R$12:$R$31,$BJ$60,$Q$12:$Q$31,$BH$61)</f>
        <v>0</v>
      </c>
      <c r="DO61" s="122">
        <f>SUMIFS(DO12:DO31,$R$12:$R$31,$BK$60,$Q$12:$Q$31,$BH$61)</f>
        <v>0</v>
      </c>
      <c r="DP61" s="124">
        <f>SUMIFS(DO12:DO31,$R$12:$R$31,$BL$60,$Q$12:$Q$31,$BH$61)</f>
        <v>0</v>
      </c>
    </row>
    <row r="62" spans="1:120" ht="19.5" customHeight="1">
      <c r="AM62" s="105"/>
      <c r="AN62" s="105"/>
      <c r="AO62" s="105"/>
      <c r="AP62" s="104"/>
      <c r="AQ62" s="184"/>
      <c r="AR62" s="64"/>
      <c r="AS62" s="64"/>
      <c r="AT62" s="64"/>
      <c r="AU62" s="64"/>
      <c r="AV62" s="64"/>
      <c r="AW62" s="64"/>
      <c r="AX62" s="64"/>
      <c r="AY62" s="64"/>
      <c r="AZ62" s="64"/>
      <c r="BA62" s="64"/>
      <c r="BB62" s="64"/>
      <c r="BC62" s="64"/>
      <c r="BD62" s="64"/>
      <c r="BE62" s="64"/>
      <c r="BF62" s="64"/>
      <c r="BG62" s="64"/>
      <c r="BH62" s="123" t="s">
        <v>7</v>
      </c>
      <c r="BI62" s="122">
        <f>SUMIFS(BK12:BK31,$R$12:$R$31,$BI$60,$Q$12:$Q$31,$BH$62)</f>
        <v>0</v>
      </c>
      <c r="BJ62" s="122">
        <f>SUMIFS(BK12:BK31,$R$12:$R$31,$BJ$60,$Q$12:$Q$31,$BH$62)</f>
        <v>0</v>
      </c>
      <c r="BK62" s="122">
        <f>SUMIFS(BK12:BK31,$R$12:$R$31,$BK$60,$Q$12:$Q$31,$BH$62)</f>
        <v>0</v>
      </c>
      <c r="BL62" s="124">
        <f>SUMIFS(BK12:BK31,$R$12:$R$31,$BL$60,$Q$12:$Q$31,$BH$62)</f>
        <v>0</v>
      </c>
      <c r="BM62" s="184"/>
      <c r="BN62" s="105"/>
      <c r="BO62" s="123" t="s">
        <v>7</v>
      </c>
      <c r="BP62" s="122">
        <f>SUMIFS(BR12:BR31,$R$12:$R$31,$BI$60,$Q$12:$Q$31,$BH$62)</f>
        <v>0</v>
      </c>
      <c r="BQ62" s="122">
        <f>SUMIFS(BR12:BR31,$R$12:$R$31,$BJ$60,$Q$12:$Q$31,$BH$62)</f>
        <v>0</v>
      </c>
      <c r="BR62" s="122">
        <f>SUMIFS(BR12:BR31,$R$12:$R$31,$BK$60,$Q$12:$Q$31,$BH$62)</f>
        <v>0</v>
      </c>
      <c r="BS62" s="124">
        <f>SUMIFS(BR12:BR31,$R$12:$R$31,$BL$60,$Q$12:$Q$31,$BH$62)</f>
        <v>0</v>
      </c>
      <c r="BT62" s="184"/>
      <c r="BU62" s="105"/>
      <c r="BV62" s="123" t="s">
        <v>7</v>
      </c>
      <c r="BW62" s="122">
        <f>SUMIFS(BY12:BY31,$R$12:$R$31,$BI$60,$Q$12:$Q$31,$BH$62)</f>
        <v>0</v>
      </c>
      <c r="BX62" s="122">
        <f>SUMIFS(BY12:BY31,$R$12:$R$31,$BJ$60,$Q$12:$Q$31,$BH$62)</f>
        <v>0</v>
      </c>
      <c r="BY62" s="122">
        <f>SUMIFS(BY12:BY31,$R$12:$R$31,$BK$60,$Q$12:$Q$31,$BH$62)</f>
        <v>0</v>
      </c>
      <c r="BZ62" s="124">
        <f>SUMIFS(BY12:BY31,$R$12:$R$31,$BL$60,$Q$12:$Q$31,$BH$62)</f>
        <v>0</v>
      </c>
      <c r="CC62" s="123" t="s">
        <v>7</v>
      </c>
      <c r="CD62" s="122">
        <f>SUMIFS(CF12:CF31,$R$12:$R$31,$BI$60,$Q$12:$Q$31,$BH$62)</f>
        <v>0</v>
      </c>
      <c r="CE62" s="122">
        <f>SUMIFS(CF12:CF31,$R$12:$R$31,$BJ$60,$Q$12:$Q$31,$BH$62)</f>
        <v>0</v>
      </c>
      <c r="CF62" s="122">
        <f>SUMIFS(CF12:CF31,$R$12:$R$31,$BK$60,$Q$12:$Q$31,$BH$62)</f>
        <v>0</v>
      </c>
      <c r="CG62" s="124">
        <f>SUMIFS(CF12:CF31,$R$12:$R$31,$BL$60,$Q$12:$Q$31,$BH$62)</f>
        <v>0</v>
      </c>
      <c r="CH62" s="184"/>
      <c r="CI62" s="67"/>
      <c r="CJ62" s="123" t="s">
        <v>7</v>
      </c>
      <c r="CK62" s="122">
        <f>SUMIFS(CM12:CM31,$R$12:$R$31,$BI$60,$Q$12:$Q$31,$BH$62)</f>
        <v>0</v>
      </c>
      <c r="CL62" s="122">
        <f>SUMIFS(CM12:CM31,$R$12:$R$31,$BJ$60,$Q$12:$Q$31,$BH$62)</f>
        <v>0</v>
      </c>
      <c r="CM62" s="122">
        <f>SUMIFS(CM12:CM31,$R$12:$R$31,$BK$60,$Q$12:$Q$31,$BH$62)</f>
        <v>0</v>
      </c>
      <c r="CN62" s="124">
        <f>SUMIFS(CM12:CM31,$R$12:$R$31,$BL$60,$Q$12:$Q$31,$BH$62)</f>
        <v>0</v>
      </c>
      <c r="CP62" s="105"/>
      <c r="CQ62" s="123" t="s">
        <v>7</v>
      </c>
      <c r="CR62" s="122">
        <f>SUMIFS(CT12:CT31,$R$12:$R$31,$BI$60,$Q$12:$Q$31,$BH$62)</f>
        <v>0</v>
      </c>
      <c r="CS62" s="122">
        <f>SUMIFS(CT12:CT31,$R$12:$R$31,$BJ$60,$Q$12:$Q$31,$BH$62)</f>
        <v>0</v>
      </c>
      <c r="CT62" s="122">
        <f>SUMIFS(CT12:CT31,$R$12:$R$31,$BK$60,$Q$12:$Q$31,$BH$62)</f>
        <v>0</v>
      </c>
      <c r="CU62" s="124">
        <f>SUMIFS(CT12:CT31,$R$12:$R$31,$BL$60,$Q$12:$Q$31,$BH$62)</f>
        <v>0</v>
      </c>
      <c r="CV62" s="105"/>
      <c r="CX62" s="123" t="s">
        <v>7</v>
      </c>
      <c r="CY62" s="122">
        <f>SUMIFS(DA12:DA31,$R$12:$R$31,$BI$60,$Q$12:$Q$31,$BH$62)</f>
        <v>0</v>
      </c>
      <c r="CZ62" s="122">
        <f>SUMIFS(DA12:DA31,$R$12:$R$31,$BJ$60,$Q$12:$Q$31,$BH$62)</f>
        <v>0</v>
      </c>
      <c r="DA62" s="122">
        <f>SUMIFS(DA12:DA31,$R$12:$R$31,$BK$60,$Q$12:$Q$31,$BH$62)</f>
        <v>0</v>
      </c>
      <c r="DB62" s="124">
        <f>SUMIFS(DA12:DA31,$R$12:$R$31,$BL$60,$Q$12:$Q$31,$BH$62)</f>
        <v>0</v>
      </c>
      <c r="DE62" s="123" t="s">
        <v>7</v>
      </c>
      <c r="DF62" s="122">
        <f>SUMIFS(DH12:DH31,$R$12:$R$31,$BI$60,$Q$12:$Q$31,$BH$62)</f>
        <v>0</v>
      </c>
      <c r="DG62" s="122">
        <f>SUMIFS(DH12:DH31,$R$12:$R$31,$BJ$60,$Q$12:$Q$31,$BH$62)</f>
        <v>0</v>
      </c>
      <c r="DH62" s="122">
        <f>SUMIFS(DH12:DH31,$R$12:$R$31,$BK$60,$Q$12:$Q$31,$BH$62)</f>
        <v>0</v>
      </c>
      <c r="DI62" s="124">
        <f>SUMIFS(DH12:DH31,$R$12:$R$31,$BL$60,$Q$12:$Q$31,$BH$62)</f>
        <v>0</v>
      </c>
      <c r="DL62" s="123" t="s">
        <v>7</v>
      </c>
      <c r="DM62" s="122">
        <f>SUMIFS(DO12:DO31,$R$12:$R$31,$BI$60,$Q$12:$Q$31,$BH$62)</f>
        <v>0</v>
      </c>
      <c r="DN62" s="122">
        <f>SUMIFS(DO12:DO31,$R$12:$R$31,$BJ$60,$Q$12:$Q$31,$BH$62)</f>
        <v>0</v>
      </c>
      <c r="DO62" s="122">
        <f>SUMIFS(DO12:DO31,$R$12:$R$31,$BK$60,$Q$12:$Q$31,$BH$62)</f>
        <v>0</v>
      </c>
      <c r="DP62" s="124">
        <f>SUMIFS(DO12:DO31,$R$12:$R$31,$BL$60,$Q$12:$Q$31,$BH$62)</f>
        <v>0</v>
      </c>
    </row>
    <row r="63" spans="1:120" ht="19.5" customHeight="1">
      <c r="AM63" s="105"/>
      <c r="AN63" s="105"/>
      <c r="AP63" s="104"/>
      <c r="AQ63" s="184"/>
      <c r="AR63" s="105"/>
      <c r="AS63" s="105"/>
      <c r="AT63" s="105"/>
      <c r="AU63" s="105"/>
      <c r="AV63" s="105"/>
      <c r="AW63" s="105"/>
      <c r="AX63" s="105"/>
      <c r="AY63" s="105"/>
      <c r="AZ63" s="105"/>
      <c r="BA63" s="105"/>
      <c r="BB63" s="105"/>
      <c r="BC63" s="105"/>
      <c r="BD63" s="105"/>
      <c r="BE63" s="105"/>
      <c r="BF63" s="105"/>
      <c r="BG63" s="105"/>
      <c r="BH63" s="123" t="s">
        <v>5</v>
      </c>
      <c r="BI63" s="122">
        <f>SUMIFS(BK12:BK31,$R$12:$R$31,$BI$60,$Q$12:$Q$31,$BH$63)</f>
        <v>0</v>
      </c>
      <c r="BJ63" s="122">
        <f>SUMIFS(BK12:BK31,$R$12:$R$31,$BJ$60,$Q$12:$Q$31,$BH$63)</f>
        <v>0</v>
      </c>
      <c r="BK63" s="122">
        <f>SUMIFS(BK12:BK31,$R$12:$R$31,$BK$60,$Q$12:$Q$31,$BH$63)</f>
        <v>0</v>
      </c>
      <c r="BL63" s="124">
        <f>SUMIFS(BK12:BK31,$R$12:$R$31,$BL$60,$Q$12:$Q$31,$BH$63)</f>
        <v>0</v>
      </c>
      <c r="BM63" s="184"/>
      <c r="BN63" s="64"/>
      <c r="BO63" s="123" t="s">
        <v>5</v>
      </c>
      <c r="BP63" s="122">
        <f>SUMIFS(BR12:BR31,$R$12:$R$31,$BI$60,$Q$12:$Q$31,$BH$63)</f>
        <v>0</v>
      </c>
      <c r="BQ63" s="122">
        <f>SUMIFS(BR12:BR31,$R$12:$R$31,$BJ$60,$Q$12:$Q$31,$BH$63)</f>
        <v>0</v>
      </c>
      <c r="BR63" s="122">
        <f>SUMIFS(BR12:BR31,$R$12:$R$31,$BK$60,$Q$12:$Q$31,$BH$63)</f>
        <v>0</v>
      </c>
      <c r="BS63" s="124">
        <f>SUMIFS(BR12:BR31,$R$12:$R$31,$BL$60,$Q$12:$Q$31,$BH$63)</f>
        <v>0</v>
      </c>
      <c r="BT63" s="184"/>
      <c r="BU63" s="64"/>
      <c r="BV63" s="123" t="s">
        <v>5</v>
      </c>
      <c r="BW63" s="122">
        <f>SUMIFS(BY12:BY31,$R$12:$R$31,$BI$60,$Q$12:$Q$31,$BH$63)</f>
        <v>0</v>
      </c>
      <c r="BX63" s="122">
        <f>SUMIFS(BY12:BY31,$R$12:$R$31,$BJ$60,$Q$12:$Q$31,$BH$63)</f>
        <v>0</v>
      </c>
      <c r="BY63" s="122">
        <f>SUMIFS(BY12:BY31,$R$12:$R$31,$BK$60,$Q$12:$Q$31,$BH$63)</f>
        <v>0</v>
      </c>
      <c r="BZ63" s="124">
        <f>SUMIFS(BY12:BY31,$R$12:$R$31,$BL$60,$Q$12:$Q$31,$BH$63)</f>
        <v>0</v>
      </c>
      <c r="CC63" s="123" t="s">
        <v>5</v>
      </c>
      <c r="CD63" s="122">
        <f>SUMIFS(CF12:CF31,$R$12:$R$31,$BI$60,$Q$12:$Q$31,$BH$63)</f>
        <v>0</v>
      </c>
      <c r="CE63" s="122">
        <f>SUMIFS(CF12:CF31,$R$12:$R$31,$BJ$60,$Q$12:$Q$31,$BH$63)</f>
        <v>0</v>
      </c>
      <c r="CF63" s="122">
        <f>SUMIFS(CF12:CF31,$R$12:$R$31,$BK$60,$Q$12:$Q$31,$BH$63)</f>
        <v>0</v>
      </c>
      <c r="CG63" s="124">
        <f>SUMIFS(CF12:CF31,$R$12:$R$31,$BL$60,$Q$12:$Q$31,$BH$63)</f>
        <v>0</v>
      </c>
      <c r="CH63" s="184"/>
      <c r="CI63" s="67"/>
      <c r="CJ63" s="123" t="s">
        <v>5</v>
      </c>
      <c r="CK63" s="122">
        <f>SUMIFS(CM12:CM31,$R$12:$R$31,$BI$60,$Q$12:$Q$31,$BH$63)</f>
        <v>0</v>
      </c>
      <c r="CL63" s="122">
        <f>SUMIFS(CM12:CM31,$R$12:$R$31,$BJ$60,$Q$12:$Q$31,$BH$63)</f>
        <v>0</v>
      </c>
      <c r="CM63" s="122">
        <f>SUMIFS(CM12:CM31,$R$12:$R$31,$BK$60,$Q$12:$Q$31,$BH$63)</f>
        <v>0</v>
      </c>
      <c r="CN63" s="124">
        <f>SUMIFS(CM12:CM31,$R$12:$R$31,$BL$60,$Q$12:$Q$31,$BH$63)</f>
        <v>0</v>
      </c>
      <c r="CP63" s="64"/>
      <c r="CQ63" s="123" t="s">
        <v>5</v>
      </c>
      <c r="CR63" s="122">
        <f>SUMIFS(CT12:CT31,$R$12:$R$31,$BI$60,$Q$12:$Q$31,$BH$63)</f>
        <v>0</v>
      </c>
      <c r="CS63" s="122">
        <f>SUMIFS(CT12:CT31,$R$12:$R$31,$BJ$60,$Q$12:$Q$31,$BH$63)</f>
        <v>0</v>
      </c>
      <c r="CT63" s="122">
        <f>SUMIFS(CT12:CT31,$R$12:$R$31,$BK$60,$Q$12:$Q$31,$BH$63)</f>
        <v>0</v>
      </c>
      <c r="CU63" s="124">
        <f>SUMIFS(CT12:CT31,$R$12:$R$31,$BL$60,$Q$12:$Q$31,$BH$63)</f>
        <v>0</v>
      </c>
      <c r="CV63" s="64"/>
      <c r="CX63" s="123" t="s">
        <v>5</v>
      </c>
      <c r="CY63" s="122">
        <f>SUMIFS(DA12:DA31,$R$12:$R$31,$BI$60,$Q$12:$Q$31,$BH$63)</f>
        <v>0</v>
      </c>
      <c r="CZ63" s="122">
        <f>SUMIFS(DA12:DA31,$R$12:$R$31,$BJ$60,$Q$12:$Q$31,$BH$63)</f>
        <v>0</v>
      </c>
      <c r="DA63" s="122">
        <f>SUMIFS(DA12:DA31,$R$12:$R$31,$BK$60,$Q$12:$Q$31,$BH$63)</f>
        <v>0</v>
      </c>
      <c r="DB63" s="124">
        <f>SUMIFS(DA12:DA31,$R$12:$R$31,$BL$60,$Q$12:$Q$31,$BH$63)</f>
        <v>0</v>
      </c>
      <c r="DE63" s="123" t="s">
        <v>5</v>
      </c>
      <c r="DF63" s="122">
        <f>SUMIFS(DH12:DH31,$R$12:$R$31,$BI$60,$Q$12:$Q$31,$BH$63)</f>
        <v>0</v>
      </c>
      <c r="DG63" s="122">
        <f>SUMIFS(DH12:DH31,$R$12:$R$31,$BJ$60,$Q$12:$Q$31,$BH$63)</f>
        <v>0</v>
      </c>
      <c r="DH63" s="122">
        <f>SUMIFS(DH12:DH31,$R$12:$R$31,$BK$60,$Q$12:$Q$31,$BH$63)</f>
        <v>0</v>
      </c>
      <c r="DI63" s="124">
        <f>SUMIFS(DH12:DH31,$R$12:$R$31,$BL$60,$Q$12:$Q$31,$BH$63)</f>
        <v>0</v>
      </c>
      <c r="DL63" s="123" t="s">
        <v>5</v>
      </c>
      <c r="DM63" s="122">
        <f>SUMIFS(DO12:DO31,$R$12:$R$31,$BI$60,$Q$12:$Q$31,$BH$63)</f>
        <v>0</v>
      </c>
      <c r="DN63" s="122">
        <f>SUMIFS(DO12:DO31,$R$12:$R$31,$BJ$60,$Q$12:$Q$31,$BH$63)</f>
        <v>0</v>
      </c>
      <c r="DO63" s="122">
        <f>SUMIFS(DO12:DO31,$R$12:$R$31,$BK$60,$Q$12:$Q$31,$BH$63)</f>
        <v>0</v>
      </c>
      <c r="DP63" s="124">
        <f>SUMIFS(DO12:DO31,$R$12:$R$31,$BL$60,$Q$12:$Q$31,$BH$63)</f>
        <v>0</v>
      </c>
    </row>
    <row r="64" spans="1:120" ht="19.5" customHeight="1">
      <c r="AP64" s="85"/>
      <c r="AQ64" s="184"/>
      <c r="AR64" s="87"/>
      <c r="AS64" s="87"/>
      <c r="AT64" s="87"/>
      <c r="AU64" s="87"/>
      <c r="AV64" s="87"/>
      <c r="AW64" s="87"/>
      <c r="AX64" s="87"/>
      <c r="AY64" s="87"/>
      <c r="AZ64" s="87"/>
      <c r="BA64" s="87"/>
      <c r="BB64" s="87"/>
      <c r="BC64" s="87"/>
      <c r="BD64" s="87"/>
      <c r="BE64" s="87"/>
      <c r="BF64" s="87"/>
      <c r="BG64" s="87"/>
      <c r="BH64" s="123" t="s">
        <v>3</v>
      </c>
      <c r="BI64" s="122">
        <f>SUMIFS(BK12:BK31,$R$12:$R$31,$BI$60,$Q$12:$Q$31,$BH$64)</f>
        <v>0</v>
      </c>
      <c r="BJ64" s="122">
        <f>SUMIFS(BK12:BK31,$R$12:$R$31,$BJ$60,$Q$12:$Q$31,$BH$64)</f>
        <v>0</v>
      </c>
      <c r="BK64" s="122">
        <f>SUMIFS(BK12:BK31,$R$12:$R$31,$BK$60,$Q$12:$Q$31,$BH$64)</f>
        <v>0</v>
      </c>
      <c r="BL64" s="124">
        <f>SUMIFS(BK12:BK31,$R$12:$R$31,$BL$60,$Q$12:$Q$31,$BH$64)</f>
        <v>0</v>
      </c>
      <c r="BM64" s="184"/>
      <c r="BN64" s="64"/>
      <c r="BO64" s="123" t="s">
        <v>3</v>
      </c>
      <c r="BP64" s="122">
        <f>SUMIFS(BR12:BR31,$R$12:$R$31,$BI$60,$Q$12:$Q$31,$BH$64)</f>
        <v>0</v>
      </c>
      <c r="BQ64" s="122">
        <f>SUMIFS(BR12:BR31,$R$12:$R$31,$BJ$60,$Q$12:$Q$31,$BH$64)</f>
        <v>0</v>
      </c>
      <c r="BR64" s="122">
        <f>SUMIFS(BR12:BR31,$R$12:$R$31,$BK$60,$Q$12:$Q$31,$BH$64)</f>
        <v>0</v>
      </c>
      <c r="BS64" s="124">
        <f>SUMIFS(BR12:BR31,$R$12:$R$31,$BL$60,$Q$12:$Q$31,$BH$64)</f>
        <v>0</v>
      </c>
      <c r="BT64" s="184"/>
      <c r="BU64" s="64"/>
      <c r="BV64" s="123" t="s">
        <v>3</v>
      </c>
      <c r="BW64" s="122">
        <f>SUMIFS(BY12:BY31,$R$12:$R$31,$BI$60,$Q$12:$Q$31,$BH$64)</f>
        <v>0</v>
      </c>
      <c r="BX64" s="122">
        <f>SUMIFS(BY12:BY31,$R$12:$R$31,$BJ$60,$Q$12:$Q$31,$BH$64)</f>
        <v>0</v>
      </c>
      <c r="BY64" s="122">
        <f>SUMIFS(BY12:BY31,$R$12:$R$31,$BK$60,$Q$12:$Q$31,$BH$64)</f>
        <v>0</v>
      </c>
      <c r="BZ64" s="124">
        <f>SUMIFS(BY12:BY31,$R$12:$R$31,$BL$60,$Q$12:$Q$31,$BH$64)</f>
        <v>0</v>
      </c>
      <c r="CC64" s="123" t="s">
        <v>3</v>
      </c>
      <c r="CD64" s="122">
        <f>SUMIFS(CF12:CF31,$R$12:$R$31,$BI$60,$Q$12:$Q$31,$BH$64)</f>
        <v>0</v>
      </c>
      <c r="CE64" s="122">
        <f>SUMIFS(CF12:CF31,$R$12:$R$31,$BJ$60,$Q$12:$Q$31,$BH$64)</f>
        <v>0</v>
      </c>
      <c r="CF64" s="122">
        <f>SUMIFS(CF12:CF31,$R$12:$R$31,$BK$60,$Q$12:$Q$31,$BH$64)</f>
        <v>0</v>
      </c>
      <c r="CG64" s="124">
        <f>SUMIFS(CF12:CF31,$R$12:$R$31,$BL$60,$Q$12:$Q$31,$BH$64)</f>
        <v>0</v>
      </c>
      <c r="CH64" s="184"/>
      <c r="CI64" s="67"/>
      <c r="CJ64" s="123" t="s">
        <v>3</v>
      </c>
      <c r="CK64" s="122">
        <f>SUMIFS(CM12:CM31,$R$12:$R$31,$BI$60,$Q$12:$Q$31,$BH$64)</f>
        <v>0</v>
      </c>
      <c r="CL64" s="122">
        <f>SUMIFS(CM12:CM31,$R$12:$R$31,$BJ$60,$Q$12:$Q$31,$BH$64)</f>
        <v>0</v>
      </c>
      <c r="CM64" s="122">
        <f>SUMIFS(CM12:CM31,$R$12:$R$31,$BK$60,$Q$12:$Q$31,$BH$64)</f>
        <v>0</v>
      </c>
      <c r="CN64" s="124">
        <f>SUMIFS(CM12:CM31,$R$12:$R$31,$BL$60,$Q$12:$Q$31,$BH$64)</f>
        <v>0</v>
      </c>
      <c r="CP64" s="64"/>
      <c r="CQ64" s="123" t="s">
        <v>3</v>
      </c>
      <c r="CR64" s="122">
        <f>SUMIFS(CT12:CT31,$R$12:$R$31,$BI$60,$Q$12:$Q$31,$BH$64)</f>
        <v>0</v>
      </c>
      <c r="CS64" s="122">
        <f>SUMIFS(CT12:CT31,$R$12:$R$31,$BJ$60,$Q$12:$Q$31,$BH$64)</f>
        <v>0</v>
      </c>
      <c r="CT64" s="122">
        <f>SUMIFS(CT12:CT31,$R$12:$R$31,$BK$60,$Q$12:$Q$31,$BH$64)</f>
        <v>0</v>
      </c>
      <c r="CU64" s="124">
        <f>SUMIFS(CT12:CT31,$R$12:$R$31,$BL$60,$Q$12:$Q$31,$BH$64)</f>
        <v>0</v>
      </c>
      <c r="CV64" s="64"/>
      <c r="CX64" s="123" t="s">
        <v>3</v>
      </c>
      <c r="CY64" s="122">
        <f>SUMIFS(DA12:DA31,$R$12:$R$31,$BI$60,$Q$12:$Q$31,$BH$64)</f>
        <v>0</v>
      </c>
      <c r="CZ64" s="122">
        <f>SUMIFS(DA12:DA31,$R$12:$R$31,$BJ$60,$Q$12:$Q$31,$BH$64)</f>
        <v>0</v>
      </c>
      <c r="DA64" s="122">
        <f>SUMIFS(DA12:DA31,$R$12:$R$31,$BK$60,$Q$12:$Q$31,$BH$64)</f>
        <v>0</v>
      </c>
      <c r="DB64" s="124">
        <f>SUMIFS(DA12:DA31,$R$12:$R$31,$BL$60,$Q$12:$Q$31,$BH$64)</f>
        <v>0</v>
      </c>
      <c r="DE64" s="123" t="s">
        <v>3</v>
      </c>
      <c r="DF64" s="122">
        <f>SUMIFS(DH12:DH31,$R$12:$R$31,$BI$60,$Q$12:$Q$31,$BH$64)</f>
        <v>0</v>
      </c>
      <c r="DG64" s="122">
        <f>SUMIFS(DH12:DH31,$R$12:$R$31,$BJ$60,$Q$12:$Q$31,$BH$64)</f>
        <v>0</v>
      </c>
      <c r="DH64" s="122">
        <f>SUMIFS(DH12:DH31,$R$12:$R$31,$BK$60,$Q$12:$Q$31,$BH$64)</f>
        <v>0</v>
      </c>
      <c r="DI64" s="124">
        <f>SUMIFS(DH12:DH31,$R$12:$R$31,$BL$60,$Q$12:$Q$31,$BH$64)</f>
        <v>0</v>
      </c>
      <c r="DL64" s="123" t="s">
        <v>3</v>
      </c>
      <c r="DM64" s="122">
        <f>SUMIFS(DO12:DO31,$R$12:$R$31,$BI$60,$Q$12:$Q$31,$BH$64)</f>
        <v>0</v>
      </c>
      <c r="DN64" s="122">
        <f>SUMIFS(DO12:DO31,$R$12:$R$31,$BJ$60,$Q$12:$Q$31,$BH$64)</f>
        <v>0</v>
      </c>
      <c r="DO64" s="122">
        <f>SUMIFS(DO12:DO31,$R$12:$R$31,$BK$60,$Q$12:$Q$31,$BH$64)</f>
        <v>0</v>
      </c>
      <c r="DP64" s="124">
        <f>SUMIFS(DO12:DO31,$R$12:$R$31,$BL$60,$Q$12:$Q$31,$BH$64)</f>
        <v>0</v>
      </c>
    </row>
    <row r="65" spans="38:120" ht="19.5" customHeight="1">
      <c r="AP65" s="85"/>
      <c r="AQ65" s="185"/>
      <c r="AR65" s="87"/>
      <c r="AS65" s="87"/>
      <c r="AT65" s="87"/>
      <c r="AU65" s="87"/>
      <c r="AV65" s="87"/>
      <c r="AW65" s="87"/>
      <c r="AX65" s="87"/>
      <c r="AY65" s="87"/>
      <c r="AZ65" s="87"/>
      <c r="BA65" s="87"/>
      <c r="BB65" s="87"/>
      <c r="BC65" s="87"/>
      <c r="BD65" s="87"/>
      <c r="BE65" s="87"/>
      <c r="BF65" s="87"/>
      <c r="BG65" s="87"/>
      <c r="BH65" s="120" t="s">
        <v>390</v>
      </c>
      <c r="BI65" s="125">
        <f>SUM(BI61:BI64)</f>
        <v>0</v>
      </c>
      <c r="BJ65" s="125">
        <f>SUM(BJ61:BJ64)</f>
        <v>0</v>
      </c>
      <c r="BK65" s="125">
        <f>SUM(BK61:BK64)</f>
        <v>0</v>
      </c>
      <c r="BL65" s="126">
        <f>SUM(BL61:BL64)</f>
        <v>0</v>
      </c>
      <c r="BM65" s="185"/>
      <c r="BN65" s="105"/>
      <c r="BO65" s="120" t="s">
        <v>390</v>
      </c>
      <c r="BP65" s="125">
        <f>SUM(BP61:BP64)</f>
        <v>0</v>
      </c>
      <c r="BQ65" s="125">
        <f>SUM(BQ61:BQ64)</f>
        <v>0</v>
      </c>
      <c r="BR65" s="125">
        <f>SUM(BR61:BR64)</f>
        <v>0</v>
      </c>
      <c r="BS65" s="126">
        <f>SUM(BS61:BS64)</f>
        <v>0</v>
      </c>
      <c r="BT65" s="185"/>
      <c r="BU65" s="105"/>
      <c r="BV65" s="120" t="s">
        <v>390</v>
      </c>
      <c r="BW65" s="125">
        <f>SUM(BW61:BW64)</f>
        <v>0</v>
      </c>
      <c r="BX65" s="125">
        <f>SUM(BX61:BX64)</f>
        <v>0</v>
      </c>
      <c r="BY65" s="125">
        <f>SUM(BY61:BY64)</f>
        <v>0</v>
      </c>
      <c r="BZ65" s="126">
        <f>SUM(BZ61:BZ64)</f>
        <v>0</v>
      </c>
      <c r="CC65" s="120" t="s">
        <v>390</v>
      </c>
      <c r="CD65" s="125">
        <f>SUM(CD61:CD64)</f>
        <v>0</v>
      </c>
      <c r="CE65" s="125">
        <f>SUM(CE61:CE64)</f>
        <v>0</v>
      </c>
      <c r="CF65" s="125">
        <f>SUM(CF61:CF64)</f>
        <v>0</v>
      </c>
      <c r="CG65" s="126">
        <f>SUM(CG61:CG64)</f>
        <v>0</v>
      </c>
      <c r="CH65" s="185"/>
      <c r="CI65" s="67"/>
      <c r="CJ65" s="120" t="s">
        <v>390</v>
      </c>
      <c r="CK65" s="125">
        <f>SUM(CK61:CK64)</f>
        <v>0</v>
      </c>
      <c r="CL65" s="125">
        <f>SUM(CL61:CL64)</f>
        <v>0</v>
      </c>
      <c r="CM65" s="125">
        <f>SUM(CM61:CM64)</f>
        <v>0</v>
      </c>
      <c r="CN65" s="126">
        <f>SUM(CN61:CN64)</f>
        <v>0</v>
      </c>
      <c r="CP65" s="105"/>
      <c r="CQ65" s="120" t="s">
        <v>390</v>
      </c>
      <c r="CR65" s="125">
        <f>SUM(CR61:CR64)</f>
        <v>0</v>
      </c>
      <c r="CS65" s="125">
        <f>SUM(CS61:CS64)</f>
        <v>0</v>
      </c>
      <c r="CT65" s="125">
        <f>SUM(CT61:CT64)</f>
        <v>0</v>
      </c>
      <c r="CU65" s="126">
        <f>SUM(CU61:CU64)</f>
        <v>0</v>
      </c>
      <c r="CV65" s="105"/>
      <c r="CX65" s="120" t="s">
        <v>390</v>
      </c>
      <c r="CY65" s="125">
        <f>SUM(CY61:CY64)</f>
        <v>0</v>
      </c>
      <c r="CZ65" s="125">
        <f>SUM(CZ61:CZ64)</f>
        <v>0</v>
      </c>
      <c r="DA65" s="125">
        <f>SUM(DA61:DA64)</f>
        <v>0</v>
      </c>
      <c r="DB65" s="126">
        <f>SUM(DB61:DB64)</f>
        <v>0</v>
      </c>
      <c r="DE65" s="120" t="s">
        <v>390</v>
      </c>
      <c r="DF65" s="125">
        <f>SUM(DF61:DF64)</f>
        <v>0</v>
      </c>
      <c r="DG65" s="125">
        <f>SUM(DG61:DG64)</f>
        <v>0</v>
      </c>
      <c r="DH65" s="125">
        <f>SUM(DH61:DH64)</f>
        <v>0</v>
      </c>
      <c r="DI65" s="126">
        <f>SUM(DI61:DI64)</f>
        <v>0</v>
      </c>
      <c r="DL65" s="120" t="s">
        <v>390</v>
      </c>
      <c r="DM65" s="125">
        <f>SUM(DM61:DM64)</f>
        <v>0</v>
      </c>
      <c r="DN65" s="125">
        <f>SUM(DN61:DN64)</f>
        <v>0</v>
      </c>
      <c r="DO65" s="125">
        <f>SUM(DO61:DO64)</f>
        <v>0</v>
      </c>
      <c r="DP65" s="126">
        <f>SUM(DP61:DP64)</f>
        <v>0</v>
      </c>
    </row>
    <row r="66" spans="38:120" ht="19.5" customHeight="1">
      <c r="AP66" s="85"/>
      <c r="AR66" s="87"/>
      <c r="AS66" s="87"/>
      <c r="AT66" s="87"/>
      <c r="AU66" s="87"/>
      <c r="AV66" s="87"/>
      <c r="AW66" s="87"/>
      <c r="AX66" s="87"/>
      <c r="AY66" s="87"/>
      <c r="AZ66" s="87"/>
      <c r="BA66" s="87"/>
      <c r="BB66" s="87"/>
      <c r="BC66" s="87"/>
      <c r="BD66" s="87"/>
      <c r="BE66" s="87"/>
      <c r="BF66" s="87"/>
      <c r="BG66" s="87"/>
      <c r="BH66" s="127" t="s">
        <v>394</v>
      </c>
      <c r="BI66" s="128">
        <f>BI65+BJ65+BK65+BL65</f>
        <v>0</v>
      </c>
      <c r="BJ66" s="129"/>
      <c r="BK66" s="130"/>
      <c r="BL66" s="131"/>
      <c r="BN66" s="87"/>
      <c r="BO66" s="127" t="s">
        <v>394</v>
      </c>
      <c r="BP66" s="128">
        <f>BP65+BQ65+BR65+BS65</f>
        <v>0</v>
      </c>
      <c r="BQ66" s="129"/>
      <c r="BR66" s="130"/>
      <c r="BS66" s="131"/>
      <c r="BU66" s="87"/>
      <c r="BV66" s="127" t="s">
        <v>394</v>
      </c>
      <c r="BW66" s="128">
        <f>BW65+BX65+BY65+BZ65</f>
        <v>0</v>
      </c>
      <c r="BX66" s="129"/>
      <c r="BY66" s="130"/>
      <c r="BZ66" s="131"/>
      <c r="CC66" s="127" t="s">
        <v>394</v>
      </c>
      <c r="CD66" s="128">
        <f>CD65+CE65+CF65+CG65</f>
        <v>0</v>
      </c>
      <c r="CE66" s="129"/>
      <c r="CF66" s="130"/>
      <c r="CG66" s="131"/>
      <c r="CI66" s="67"/>
      <c r="CJ66" s="127" t="s">
        <v>394</v>
      </c>
      <c r="CK66" s="128">
        <f>CK65+CL65+CM65+CN65</f>
        <v>0</v>
      </c>
      <c r="CL66" s="129"/>
      <c r="CM66" s="130"/>
      <c r="CN66" s="131"/>
      <c r="CP66" s="87"/>
      <c r="CQ66" s="127" t="s">
        <v>394</v>
      </c>
      <c r="CR66" s="128">
        <f>CR65+CS65+CT65+CU65</f>
        <v>0</v>
      </c>
      <c r="CS66" s="129"/>
      <c r="CT66" s="130"/>
      <c r="CU66" s="131"/>
      <c r="CV66" s="87"/>
      <c r="CX66" s="127" t="s">
        <v>394</v>
      </c>
      <c r="CY66" s="128">
        <f>CY65+CZ65+DA65+DB65</f>
        <v>0</v>
      </c>
      <c r="CZ66" s="129"/>
      <c r="DA66" s="130"/>
      <c r="DB66" s="131"/>
      <c r="DE66" s="127" t="s">
        <v>394</v>
      </c>
      <c r="DF66" s="128">
        <f>DF65+DG65+DH65+DI65</f>
        <v>0</v>
      </c>
      <c r="DG66" s="129"/>
      <c r="DH66" s="130"/>
      <c r="DI66" s="131"/>
      <c r="DL66" s="127" t="s">
        <v>394</v>
      </c>
      <c r="DM66" s="128">
        <f>DM65+DN65+DO65+DP65</f>
        <v>0</v>
      </c>
      <c r="DN66" s="129"/>
      <c r="DO66" s="130"/>
      <c r="DP66" s="131"/>
    </row>
    <row r="67" spans="38:120" ht="19.5" customHeight="1">
      <c r="AP67" s="85"/>
      <c r="AQ67" s="87"/>
      <c r="AR67" s="87"/>
      <c r="AS67" s="87"/>
      <c r="AT67" s="87"/>
      <c r="AU67" s="87"/>
      <c r="AV67" s="87"/>
      <c r="AW67" s="87"/>
      <c r="AX67" s="87"/>
      <c r="AY67" s="87"/>
      <c r="AZ67" s="87"/>
      <c r="BA67" s="87"/>
      <c r="BB67" s="87"/>
      <c r="BC67" s="87"/>
      <c r="BD67" s="87"/>
      <c r="BE67" s="87"/>
      <c r="BF67" s="87"/>
      <c r="BG67" s="87"/>
      <c r="BH67" s="132"/>
      <c r="BI67" s="132"/>
      <c r="BJ67" s="133"/>
      <c r="BK67" s="133"/>
      <c r="BL67" s="87"/>
      <c r="BM67" s="186"/>
      <c r="BN67" s="87"/>
      <c r="BO67" s="132"/>
      <c r="BP67" s="132"/>
      <c r="BQ67" s="133"/>
      <c r="BR67" s="133"/>
      <c r="BS67" s="87"/>
      <c r="BT67" s="186"/>
      <c r="BU67" s="87"/>
      <c r="BV67" s="132"/>
      <c r="BW67" s="132"/>
      <c r="BX67" s="133"/>
      <c r="BY67" s="133"/>
      <c r="BZ67" s="87"/>
      <c r="CA67" s="87"/>
      <c r="CB67" s="87"/>
      <c r="CC67" s="132"/>
      <c r="CD67" s="67"/>
      <c r="CE67" s="67"/>
      <c r="CF67" s="67"/>
      <c r="CG67" s="67"/>
      <c r="CH67" s="67"/>
      <c r="CI67" s="67"/>
    </row>
    <row r="68" spans="38:120" ht="19.5" customHeight="1">
      <c r="AO68" s="64"/>
      <c r="AQ68" s="64"/>
      <c r="BH68" s="118"/>
      <c r="BI68" s="395" t="s">
        <v>395</v>
      </c>
      <c r="BJ68" s="396"/>
      <c r="BK68" s="387"/>
      <c r="BL68" s="388"/>
      <c r="BO68" s="118"/>
      <c r="BP68" s="395" t="s">
        <v>395</v>
      </c>
      <c r="BQ68" s="396"/>
      <c r="BR68" s="387"/>
      <c r="BS68" s="388"/>
      <c r="BV68" s="118"/>
      <c r="BW68" s="395" t="s">
        <v>395</v>
      </c>
      <c r="BX68" s="396"/>
      <c r="BY68" s="387"/>
      <c r="BZ68" s="388"/>
      <c r="CC68" s="118"/>
      <c r="CD68" s="395" t="s">
        <v>395</v>
      </c>
      <c r="CE68" s="396"/>
      <c r="CF68" s="387"/>
      <c r="CG68" s="388"/>
      <c r="CJ68" s="118"/>
      <c r="CK68" s="395" t="s">
        <v>395</v>
      </c>
      <c r="CL68" s="396"/>
      <c r="CM68" s="387"/>
      <c r="CN68" s="388"/>
      <c r="CQ68" s="118"/>
      <c r="CR68" s="395" t="s">
        <v>395</v>
      </c>
      <c r="CS68" s="396"/>
      <c r="CT68" s="387"/>
      <c r="CU68" s="388"/>
      <c r="CX68" s="118"/>
      <c r="CY68" s="395" t="s">
        <v>395</v>
      </c>
      <c r="CZ68" s="396"/>
      <c r="DA68" s="387"/>
      <c r="DB68" s="388"/>
      <c r="DE68" s="118"/>
      <c r="DF68" s="395" t="s">
        <v>395</v>
      </c>
      <c r="DG68" s="396"/>
      <c r="DH68" s="387"/>
      <c r="DI68" s="388"/>
      <c r="DL68" s="118"/>
      <c r="DM68" s="395" t="s">
        <v>395</v>
      </c>
      <c r="DN68" s="396"/>
      <c r="DO68" s="387"/>
      <c r="DP68" s="388"/>
    </row>
    <row r="69" spans="38:120" ht="19.5" customHeight="1">
      <c r="AL69" s="64"/>
      <c r="AM69" s="64"/>
      <c r="AN69" s="64"/>
      <c r="BH69" s="120"/>
      <c r="BI69" s="119" t="s">
        <v>56</v>
      </c>
      <c r="BJ69" s="119" t="s">
        <v>58</v>
      </c>
      <c r="BK69" s="119" t="s">
        <v>16</v>
      </c>
      <c r="BL69" s="121" t="s">
        <v>60</v>
      </c>
      <c r="BO69" s="120"/>
      <c r="BP69" s="119" t="s">
        <v>56</v>
      </c>
      <c r="BQ69" s="119" t="s">
        <v>58</v>
      </c>
      <c r="BR69" s="119" t="s">
        <v>16</v>
      </c>
      <c r="BS69" s="121" t="s">
        <v>60</v>
      </c>
      <c r="BV69" s="120"/>
      <c r="BW69" s="119" t="s">
        <v>56</v>
      </c>
      <c r="BX69" s="119" t="s">
        <v>58</v>
      </c>
      <c r="BY69" s="119" t="s">
        <v>16</v>
      </c>
      <c r="BZ69" s="121" t="s">
        <v>60</v>
      </c>
      <c r="CC69" s="120"/>
      <c r="CD69" s="119" t="s">
        <v>56</v>
      </c>
      <c r="CE69" s="119" t="s">
        <v>58</v>
      </c>
      <c r="CF69" s="119" t="s">
        <v>16</v>
      </c>
      <c r="CG69" s="121" t="s">
        <v>60</v>
      </c>
      <c r="CJ69" s="120"/>
      <c r="CK69" s="119" t="s">
        <v>56</v>
      </c>
      <c r="CL69" s="119" t="s">
        <v>58</v>
      </c>
      <c r="CM69" s="119" t="s">
        <v>16</v>
      </c>
      <c r="CN69" s="121" t="s">
        <v>60</v>
      </c>
      <c r="CQ69" s="120"/>
      <c r="CR69" s="119" t="s">
        <v>56</v>
      </c>
      <c r="CS69" s="119" t="s">
        <v>58</v>
      </c>
      <c r="CT69" s="119" t="s">
        <v>16</v>
      </c>
      <c r="CU69" s="121" t="s">
        <v>60</v>
      </c>
      <c r="CX69" s="120"/>
      <c r="CY69" s="119" t="s">
        <v>56</v>
      </c>
      <c r="CZ69" s="119" t="s">
        <v>58</v>
      </c>
      <c r="DA69" s="119" t="s">
        <v>16</v>
      </c>
      <c r="DB69" s="121" t="s">
        <v>60</v>
      </c>
      <c r="DE69" s="120"/>
      <c r="DF69" s="119" t="s">
        <v>56</v>
      </c>
      <c r="DG69" s="119" t="s">
        <v>58</v>
      </c>
      <c r="DH69" s="119" t="s">
        <v>16</v>
      </c>
      <c r="DI69" s="121" t="s">
        <v>60</v>
      </c>
      <c r="DL69" s="120"/>
      <c r="DM69" s="119" t="s">
        <v>56</v>
      </c>
      <c r="DN69" s="119" t="s">
        <v>58</v>
      </c>
      <c r="DO69" s="119" t="s">
        <v>16</v>
      </c>
      <c r="DP69" s="121" t="s">
        <v>60</v>
      </c>
    </row>
    <row r="70" spans="38:120" ht="19.5" customHeight="1">
      <c r="BH70" s="123">
        <v>1.1499999999999999</v>
      </c>
      <c r="BI70" s="122">
        <f>SUMIFS(BL$12:BL$31,$R$12:$R$31,BI$69,$Q$12:$Q$31,BH70)</f>
        <v>0</v>
      </c>
      <c r="BJ70" s="122">
        <f>SUMIFS(BL$12:BL$31,$R$12:$R$31,BJ$69,$Q$12:$Q$31,BH70)</f>
        <v>0</v>
      </c>
      <c r="BK70" s="122">
        <f>SUMIFS(BL$12:BL$31,$R$12:$R$31,BK$69,$Q$12:$Q$31,BH70)</f>
        <v>0</v>
      </c>
      <c r="BL70" s="124">
        <f>SUMIFS(BL$12:BL$31,$R$12:$R$31,BL$69,$Q$12:$Q$31,BH70)</f>
        <v>0</v>
      </c>
      <c r="BO70" s="123">
        <v>1.1499999999999999</v>
      </c>
      <c r="BP70" s="122">
        <f>SUMIFS(BS$12:BS$31,$R$12:$R$31,BP$69,$Q$12:$Q$31,BO70)</f>
        <v>0</v>
      </c>
      <c r="BQ70" s="122">
        <f>SUMIFS(BS$12:BS$31,$R$12:$R$31,BQ$69,$Q$12:$Q$31,BO70)</f>
        <v>0</v>
      </c>
      <c r="BR70" s="122">
        <f>SUMIFS(BS$12:BS$31,$R$12:$R$31,BR$69,$Q$12:$Q$31,BO70)</f>
        <v>0</v>
      </c>
      <c r="BS70" s="124">
        <f>SUMIFS(BS$12:BS$31,$R$12:$R$31,BS$69,$Q$12:$Q$31,BO70)</f>
        <v>0</v>
      </c>
      <c r="BV70" s="123">
        <v>1.1499999999999999</v>
      </c>
      <c r="BW70" s="122">
        <f>SUMIFS(BZ$12:BZ$31,$R$12:$R$31,BW$69,$Q$12:$Q$31,BV70)</f>
        <v>0</v>
      </c>
      <c r="BX70" s="122">
        <f>SUMIFS(BZ$12:BZ$31,$R$12:$R$31,BX$69,$Q$12:$Q$31,BV70)</f>
        <v>0</v>
      </c>
      <c r="BY70" s="122">
        <f>SUMIFS(BZ$12:BZ$31,$R$12:$R$31,BY$69,$Q$12:$Q$31,BV70)</f>
        <v>0</v>
      </c>
      <c r="BZ70" s="124">
        <f>SUMIFS(BZ$12:BZ$31,$R$12:$R$31,BZ$69,$Q$12:$Q$31,BV70)</f>
        <v>0</v>
      </c>
      <c r="CC70" s="123">
        <v>1.1499999999999999</v>
      </c>
      <c r="CD70" s="122">
        <f>SUMIFS(CG$12:CG$31,$R$12:$R$31,CD$69,$Q$12:$Q$31,CC70)</f>
        <v>0</v>
      </c>
      <c r="CE70" s="122">
        <f>SUMIFS(CG$12:CG$31,$R$12:$R$31,CE$69,$Q$12:$Q$31,CC70)</f>
        <v>0</v>
      </c>
      <c r="CF70" s="122">
        <f>SUMIFS(CG$12:CG$31,$R$12:$R$31,CF$69,$Q$12:$Q$31,CC70)</f>
        <v>0</v>
      </c>
      <c r="CG70" s="124">
        <f>SUMIFS(CG$12:CG$31,$R$12:$R$31,CG$69,$Q$12:$Q$31,CC70)</f>
        <v>0</v>
      </c>
      <c r="CJ70" s="123">
        <v>1.1499999999999999</v>
      </c>
      <c r="CK70" s="122">
        <f>SUMIFS(CN$12:CN$31,$R$12:$R$31,CK$69,$Q$12:$Q$31,CJ70)</f>
        <v>0</v>
      </c>
      <c r="CL70" s="122">
        <f>SUMIFS(CN$12:CN$31,$R$12:$R$31,CL$69,$Q$12:$Q$31,CJ70)</f>
        <v>0</v>
      </c>
      <c r="CM70" s="122">
        <f>SUMIFS(CN$12:CN$31,$R$12:$R$31,CM$69,$Q$12:$Q$31,CJ70)</f>
        <v>0</v>
      </c>
      <c r="CN70" s="124">
        <f>SUMIFS(CN$12:CN$31,$R$12:$R$31,CN$69,$Q$12:$Q$31,CJ70)</f>
        <v>0</v>
      </c>
      <c r="CQ70" s="123">
        <v>1.1499999999999999</v>
      </c>
      <c r="CR70" s="122">
        <f>SUMIFS(CU$12:CU$31,$R$12:$R$31,CR$69,$Q$12:$Q$31,CQ70)</f>
        <v>0</v>
      </c>
      <c r="CS70" s="122">
        <f>SUMIFS(CU$12:CU$31,$R$12:$R$31,CS$69,$Q$12:$Q$31,CQ70)</f>
        <v>0</v>
      </c>
      <c r="CT70" s="122">
        <f>SUMIFS(CU$12:CU$31,$R$12:$R$31,CT$69,$Q$12:$Q$31,CQ70)</f>
        <v>0</v>
      </c>
      <c r="CU70" s="124">
        <f>SUMIFS(CU$12:CU$31,$R$12:$R$31,CU$69,$Q$12:$Q$31,CQ70)</f>
        <v>0</v>
      </c>
      <c r="CX70" s="123">
        <v>1.1499999999999999</v>
      </c>
      <c r="CY70" s="122">
        <f>SUMIFS(DB$12:DB$31,$R$12:$R$31,CY$69,$Q$12:$Q$31,CX70)</f>
        <v>0</v>
      </c>
      <c r="CZ70" s="122">
        <f>SUMIFS(DB$12:DB$31,$R$12:$R$31,CZ$69,$Q$12:$Q$31,CX70)</f>
        <v>0</v>
      </c>
      <c r="DA70" s="122">
        <f>SUMIFS(DB$12:DB$31,$R$12:$R$31,DA$69,$Q$12:$Q$31,CX70)</f>
        <v>0</v>
      </c>
      <c r="DB70" s="124">
        <f>SUMIFS(DB$12:DB$31,$R$12:$R$31,DB$69,$Q$12:$Q$31,CX70)</f>
        <v>0</v>
      </c>
      <c r="DE70" s="123">
        <v>1.1499999999999999</v>
      </c>
      <c r="DF70" s="122">
        <f>SUMIFS(DI$12:DI$31,$R$12:$R$31,DF$69,$Q$12:$Q$31,DE70)</f>
        <v>0</v>
      </c>
      <c r="DG70" s="122">
        <f>SUMIFS(DI$12:DI$31,$R$12:$R$31,DG$69,$Q$12:$Q$31,DE70)</f>
        <v>0</v>
      </c>
      <c r="DH70" s="122">
        <f>SUMIFS(DI$12:DI$31,$R$12:$R$31,DH$69,$Q$12:$Q$31,DE70)</f>
        <v>0</v>
      </c>
      <c r="DI70" s="124">
        <f>SUMIFS(DI$12:DI$31,$R$12:$R$31,DI$69,$Q$12:$Q$31,DE70)</f>
        <v>0</v>
      </c>
      <c r="DL70" s="123">
        <v>1.1499999999999999</v>
      </c>
      <c r="DM70" s="122">
        <f>SUMIFS(DP$12:DP$31,$R$12:$R$31,DM$69,$Q$12:$Q$31,DL70)</f>
        <v>0</v>
      </c>
      <c r="DN70" s="122">
        <f>SUMIFS(DP$12:DP$31,$R$12:$R$31,DN$69,$Q$12:$Q$31,DL70)</f>
        <v>0</v>
      </c>
      <c r="DO70" s="122">
        <f>SUMIFS(DP$12:DP$31,$R$12:$R$31,DO$69,$Q$12:$Q$31,DL70)</f>
        <v>0</v>
      </c>
      <c r="DP70" s="124">
        <f>SUMIFS(DP$12:DP$31,$R$12:$R$31,DP$69,$Q$12:$Q$31,DL70)</f>
        <v>0</v>
      </c>
    </row>
    <row r="71" spans="38:120" ht="19.5" customHeight="1">
      <c r="BH71" s="123" t="s">
        <v>7</v>
      </c>
      <c r="BI71" s="122">
        <f>SUMIFS(BL$12:BL$31,$R$12:$R$31,BI$69,$Q$12:$Q$31,BH71)</f>
        <v>0</v>
      </c>
      <c r="BJ71" s="122">
        <f>SUMIFS(BL$12:BL$31,$R$12:$R$31,BJ$69,$Q$12:$Q$31,BH71)</f>
        <v>0</v>
      </c>
      <c r="BK71" s="122">
        <f>SUMIFS(BL$12:BL$31,$R$12:$R$31,BK$69,$Q$12:$Q$31,BH71)</f>
        <v>0</v>
      </c>
      <c r="BL71" s="124">
        <f>SUMIFS(BL$12:BL$31,$R$12:$R$31,BL$69,$Q$12:$Q$31,BH71)</f>
        <v>0</v>
      </c>
      <c r="BO71" s="123" t="s">
        <v>7</v>
      </c>
      <c r="BP71" s="122">
        <f>SUMIFS(BS$12:BS$31,$R$12:$R$31,BP$69,$Q$12:$Q$31,BO71)</f>
        <v>0</v>
      </c>
      <c r="BQ71" s="122">
        <f>SUMIFS(BS$12:BS$31,$R$12:$R$31,BQ$69,$Q$12:$Q$31,BO71)</f>
        <v>0</v>
      </c>
      <c r="BR71" s="122">
        <f>SUMIFS(BS$12:BS$31,$R$12:$R$31,BR$69,$Q$12:$Q$31,BO71)</f>
        <v>0</v>
      </c>
      <c r="BS71" s="124">
        <f>SUMIFS(BS$12:BS$31,$R$12:$R$31,BS$69,$Q$12:$Q$31,BO71)</f>
        <v>0</v>
      </c>
      <c r="BV71" s="123" t="s">
        <v>7</v>
      </c>
      <c r="BW71" s="122">
        <f>SUMIFS(BZ$12:BZ$31,$R$12:$R$31,BW$69,$Q$12:$Q$31,BV71)</f>
        <v>0</v>
      </c>
      <c r="BX71" s="122">
        <f>SUMIFS(BZ$12:BZ$31,$R$12:$R$31,BX$69,$Q$12:$Q$31,BV71)</f>
        <v>0</v>
      </c>
      <c r="BY71" s="122">
        <f>SUMIFS(BZ$12:BZ$31,$R$12:$R$31,BY$69,$Q$12:$Q$31,BV71)</f>
        <v>0</v>
      </c>
      <c r="BZ71" s="124">
        <f>SUMIFS(BZ$12:BZ$31,$R$12:$R$31,BZ$69,$Q$12:$Q$31,BV71)</f>
        <v>0</v>
      </c>
      <c r="CC71" s="123" t="s">
        <v>7</v>
      </c>
      <c r="CD71" s="122">
        <f>SUMIFS(CG$12:CG$31,$R$12:$R$31,CD$69,$Q$12:$Q$31,CC71)</f>
        <v>0</v>
      </c>
      <c r="CE71" s="122">
        <f>SUMIFS(CG$12:CG$31,$R$12:$R$31,CE$69,$Q$12:$Q$31,CC71)</f>
        <v>0</v>
      </c>
      <c r="CF71" s="122">
        <f>SUMIFS(CG$12:CG$31,$R$12:$R$31,CF$69,$Q$12:$Q$31,CC71)</f>
        <v>0</v>
      </c>
      <c r="CG71" s="124">
        <f>SUMIFS(CG$12:CG$31,$R$12:$R$31,CG$69,$Q$12:$Q$31,CC71)</f>
        <v>0</v>
      </c>
      <c r="CJ71" s="123" t="s">
        <v>7</v>
      </c>
      <c r="CK71" s="122">
        <f>SUMIFS(CN$12:CN$31,$R$12:$R$31,CK$69,$Q$12:$Q$31,CJ71)</f>
        <v>0</v>
      </c>
      <c r="CL71" s="122">
        <f>SUMIFS(CN$12:CN$31,$R$12:$R$31,CL$69,$Q$12:$Q$31,CJ71)</f>
        <v>0</v>
      </c>
      <c r="CM71" s="122">
        <f>SUMIFS(CN$12:CN$31,$R$12:$R$31,CM$69,$Q$12:$Q$31,CJ71)</f>
        <v>0</v>
      </c>
      <c r="CN71" s="124">
        <f>SUMIFS(CN$12:CN$31,$R$12:$R$31,CN$69,$Q$12:$Q$31,CJ71)</f>
        <v>0</v>
      </c>
      <c r="CQ71" s="123" t="s">
        <v>7</v>
      </c>
      <c r="CR71" s="122">
        <f>SUMIFS(CU$12:CU$31,$R$12:$R$31,CR$69,$Q$12:$Q$31,CQ71)</f>
        <v>0</v>
      </c>
      <c r="CS71" s="122">
        <f>SUMIFS(CU$12:CU$31,$R$12:$R$31,CS$69,$Q$12:$Q$31,CQ71)</f>
        <v>0</v>
      </c>
      <c r="CT71" s="122">
        <f>SUMIFS(CU$12:CU$31,$R$12:$R$31,CT$69,$Q$12:$Q$31,CQ71)</f>
        <v>0</v>
      </c>
      <c r="CU71" s="124">
        <f>SUMIFS(CU$12:CU$31,$R$12:$R$31,CU$69,$Q$12:$Q$31,CQ71)</f>
        <v>0</v>
      </c>
      <c r="CX71" s="123" t="s">
        <v>7</v>
      </c>
      <c r="CY71" s="122">
        <f>SUMIFS(DB$12:DB$31,$R$12:$R$31,CY$69,$Q$12:$Q$31,CX71)</f>
        <v>0</v>
      </c>
      <c r="CZ71" s="122">
        <f>SUMIFS(DB$12:DB$31,$R$12:$R$31,CZ$69,$Q$12:$Q$31,CX71)</f>
        <v>0</v>
      </c>
      <c r="DA71" s="122">
        <f>SUMIFS(DB$12:DB$31,$R$12:$R$31,DA$69,$Q$12:$Q$31,CX71)</f>
        <v>0</v>
      </c>
      <c r="DB71" s="124">
        <f>SUMIFS(DB$12:DB$31,$R$12:$R$31,DB$69,$Q$12:$Q$31,CX71)</f>
        <v>0</v>
      </c>
      <c r="DE71" s="123" t="s">
        <v>7</v>
      </c>
      <c r="DF71" s="122">
        <f>SUMIFS(DI$12:DI$31,$R$12:$R$31,DF$69,$Q$12:$Q$31,DE71)</f>
        <v>0</v>
      </c>
      <c r="DG71" s="122">
        <f>SUMIFS(DI$12:DI$31,$R$12:$R$31,DG$69,$Q$12:$Q$31,DE71)</f>
        <v>0</v>
      </c>
      <c r="DH71" s="122">
        <f>SUMIFS(DI$12:DI$31,$R$12:$R$31,DH$69,$Q$12:$Q$31,DE71)</f>
        <v>0</v>
      </c>
      <c r="DI71" s="124">
        <f>SUMIFS(DI$12:DI$31,$R$12:$R$31,DI$69,$Q$12:$Q$31,DE71)</f>
        <v>0</v>
      </c>
      <c r="DL71" s="123" t="s">
        <v>7</v>
      </c>
      <c r="DM71" s="122">
        <f>SUMIFS(DP$12:DP$31,$R$12:$R$31,DM$69,$Q$12:$Q$31,DL71)</f>
        <v>0</v>
      </c>
      <c r="DN71" s="122">
        <f>SUMIFS(DP$12:DP$31,$R$12:$R$31,DN$69,$Q$12:$Q$31,DL71)</f>
        <v>0</v>
      </c>
      <c r="DO71" s="122">
        <f>SUMIFS(DP$12:DP$31,$R$12:$R$31,DO$69,$Q$12:$Q$31,DL71)</f>
        <v>0</v>
      </c>
      <c r="DP71" s="124">
        <f>SUMIFS(DP$12:DP$31,$R$12:$R$31,DP$69,$Q$12:$Q$31,DL71)</f>
        <v>0</v>
      </c>
    </row>
    <row r="72" spans="38:120" ht="19.5" customHeight="1">
      <c r="BH72" s="123" t="s">
        <v>5</v>
      </c>
      <c r="BI72" s="122">
        <f>SUMIFS(BL$12:BL$31,$R$12:$R$31,BI$69,$Q$12:$Q$31,BH72)</f>
        <v>0</v>
      </c>
      <c r="BJ72" s="122">
        <f>SUMIFS(BL$12:BL$31,$R$12:$R$31,BJ$69,$Q$12:$Q$31,BH72)</f>
        <v>0</v>
      </c>
      <c r="BK72" s="122">
        <f>SUMIFS(BL$12:BL$31,$R$12:$R$31,BK$69,$Q$12:$Q$31,BH72)</f>
        <v>0</v>
      </c>
      <c r="BL72" s="124">
        <f>SUMIFS(BL$12:BL$31,$R$12:$R$31,BL$69,$Q$12:$Q$31,BH72)</f>
        <v>0</v>
      </c>
      <c r="BO72" s="123" t="s">
        <v>5</v>
      </c>
      <c r="BP72" s="122">
        <f>SUMIFS(BS$12:BS$31,$R$12:$R$31,BP$69,$Q$12:$Q$31,BO72)</f>
        <v>0</v>
      </c>
      <c r="BQ72" s="122">
        <f>SUMIFS(BS$12:BS$31,$R$12:$R$31,BQ$69,$Q$12:$Q$31,BO72)</f>
        <v>0</v>
      </c>
      <c r="BR72" s="122">
        <f>SUMIFS(BS$12:BS$31,$R$12:$R$31,BR$69,$Q$12:$Q$31,BO72)</f>
        <v>0</v>
      </c>
      <c r="BS72" s="124">
        <f>SUMIFS(BS$12:BS$31,$R$12:$R$31,BS$69,$Q$12:$Q$31,BO72)</f>
        <v>0</v>
      </c>
      <c r="BV72" s="123" t="s">
        <v>5</v>
      </c>
      <c r="BW72" s="122">
        <f>SUMIFS(BZ$12:BZ$31,$R$12:$R$31,BW$69,$Q$12:$Q$31,BV72)</f>
        <v>0</v>
      </c>
      <c r="BX72" s="122">
        <f>SUMIFS(BZ$12:BZ$31,$R$12:$R$31,BX$69,$Q$12:$Q$31,BV72)</f>
        <v>0</v>
      </c>
      <c r="BY72" s="122">
        <f>SUMIFS(BZ$12:BZ$31,$R$12:$R$31,BY$69,$Q$12:$Q$31,BV72)</f>
        <v>0</v>
      </c>
      <c r="BZ72" s="124">
        <f>SUMIFS(BZ$12:BZ$31,$R$12:$R$31,BZ$69,$Q$12:$Q$31,BV72)</f>
        <v>0</v>
      </c>
      <c r="CC72" s="123" t="s">
        <v>5</v>
      </c>
      <c r="CD72" s="122">
        <f>SUMIFS(CG$12:CG$31,$R$12:$R$31,CD$69,$Q$12:$Q$31,CC72)</f>
        <v>0</v>
      </c>
      <c r="CE72" s="122">
        <f>SUMIFS(CG$12:CG$31,$R$12:$R$31,CE$69,$Q$12:$Q$31,CC72)</f>
        <v>0</v>
      </c>
      <c r="CF72" s="122">
        <f>SUMIFS(CG$12:CG$31,$R$12:$R$31,CF$69,$Q$12:$Q$31,CC72)</f>
        <v>0</v>
      </c>
      <c r="CG72" s="124">
        <f>SUMIFS(CG$12:CG$31,$R$12:$R$31,CG$69,$Q$12:$Q$31,CC72)</f>
        <v>0</v>
      </c>
      <c r="CJ72" s="123" t="s">
        <v>5</v>
      </c>
      <c r="CK72" s="122">
        <f>SUMIFS(CN$12:CN$31,$R$12:$R$31,CK$69,$Q$12:$Q$31,CJ72)</f>
        <v>0</v>
      </c>
      <c r="CL72" s="122">
        <f>SUMIFS(CN$12:CN$31,$R$12:$R$31,CL$69,$Q$12:$Q$31,CJ72)</f>
        <v>0</v>
      </c>
      <c r="CM72" s="122">
        <f>SUMIFS(CN$12:CN$31,$R$12:$R$31,CM$69,$Q$12:$Q$31,CJ72)</f>
        <v>0</v>
      </c>
      <c r="CN72" s="124">
        <f>SUMIFS(CN$12:CN$31,$R$12:$R$31,CN$69,$Q$12:$Q$31,CJ72)</f>
        <v>0</v>
      </c>
      <c r="CQ72" s="123" t="s">
        <v>5</v>
      </c>
      <c r="CR72" s="122">
        <f>SUMIFS(CU$12:CU$31,$R$12:$R$31,CR$69,$Q$12:$Q$31,CQ72)</f>
        <v>0</v>
      </c>
      <c r="CS72" s="122">
        <f>SUMIFS(CU$12:CU$31,$R$12:$R$31,CS$69,$Q$12:$Q$31,CQ72)</f>
        <v>0</v>
      </c>
      <c r="CT72" s="122">
        <f>SUMIFS(CU$12:CU$31,$R$12:$R$31,CT$69,$Q$12:$Q$31,CQ72)</f>
        <v>0</v>
      </c>
      <c r="CU72" s="124">
        <f>SUMIFS(CU$12:CU$31,$R$12:$R$31,CU$69,$Q$12:$Q$31,CQ72)</f>
        <v>0</v>
      </c>
      <c r="CX72" s="123" t="s">
        <v>5</v>
      </c>
      <c r="CY72" s="122">
        <f>SUMIFS(DB$12:DB$31,$R$12:$R$31,CY$69,$Q$12:$Q$31,CX72)</f>
        <v>0</v>
      </c>
      <c r="CZ72" s="122">
        <f>SUMIFS(DB$12:DB$31,$R$12:$R$31,CZ$69,$Q$12:$Q$31,CX72)</f>
        <v>0</v>
      </c>
      <c r="DA72" s="122">
        <f>SUMIFS(DB$12:DB$31,$R$12:$R$31,DA$69,$Q$12:$Q$31,CX72)</f>
        <v>0</v>
      </c>
      <c r="DB72" s="124">
        <f>SUMIFS(DB$12:DB$31,$R$12:$R$31,DB$69,$Q$12:$Q$31,CX72)</f>
        <v>0</v>
      </c>
      <c r="DE72" s="123" t="s">
        <v>5</v>
      </c>
      <c r="DF72" s="122">
        <f>SUMIFS(DI$12:DI$31,$R$12:$R$31,DF$69,$Q$12:$Q$31,DE72)</f>
        <v>0</v>
      </c>
      <c r="DG72" s="122">
        <f>SUMIFS(DI$12:DI$31,$R$12:$R$31,DG$69,$Q$12:$Q$31,DE72)</f>
        <v>0</v>
      </c>
      <c r="DH72" s="122">
        <f>SUMIFS(DI$12:DI$31,$R$12:$R$31,DH$69,$Q$12:$Q$31,DE72)</f>
        <v>0</v>
      </c>
      <c r="DI72" s="124">
        <f>SUMIFS(DI$12:DI$31,$R$12:$R$31,DI$69,$Q$12:$Q$31,DE72)</f>
        <v>0</v>
      </c>
      <c r="DL72" s="123" t="s">
        <v>5</v>
      </c>
      <c r="DM72" s="122">
        <f>SUMIFS(DP$12:DP$31,$R$12:$R$31,DM$69,$Q$12:$Q$31,DL72)</f>
        <v>0</v>
      </c>
      <c r="DN72" s="122">
        <f>SUMIFS(DP$12:DP$31,$R$12:$R$31,DN$69,$Q$12:$Q$31,DL72)</f>
        <v>0</v>
      </c>
      <c r="DO72" s="122">
        <f>SUMIFS(DP$12:DP$31,$R$12:$R$31,DO$69,$Q$12:$Q$31,DL72)</f>
        <v>0</v>
      </c>
      <c r="DP72" s="124">
        <f>SUMIFS(DP$12:DP$31,$R$12:$R$31,DP$69,$Q$12:$Q$31,DL72)</f>
        <v>0</v>
      </c>
    </row>
    <row r="73" spans="38:120" ht="19.5" customHeight="1">
      <c r="BH73" s="123" t="s">
        <v>3</v>
      </c>
      <c r="BI73" s="122">
        <f>SUMIFS(BL$12:BL$31,$R$12:$R$31,BI$69,$Q$12:$Q$31,BH73)</f>
        <v>0</v>
      </c>
      <c r="BJ73" s="122">
        <f>SUMIFS(BL$12:BL$31,$R$12:$R$31,BJ$69,$Q$12:$Q$31,BH73)</f>
        <v>0</v>
      </c>
      <c r="BK73" s="122">
        <f>SUMIFS(BL$12:BL$31,$R$12:$R$31,BK$69,$Q$12:$Q$31,BH73)</f>
        <v>0</v>
      </c>
      <c r="BL73" s="124">
        <f>SUMIFS(BL$12:BL$31,$R$12:$R$31,BL$69,$Q$12:$Q$31,BH73)</f>
        <v>0</v>
      </c>
      <c r="BO73" s="123" t="s">
        <v>3</v>
      </c>
      <c r="BP73" s="122">
        <f>SUMIFS(BS$12:BS$31,$R$12:$R$31,BP$69,$Q$12:$Q$31,BO73)</f>
        <v>0</v>
      </c>
      <c r="BQ73" s="122">
        <f>SUMIFS(BS$12:BS$31,$R$12:$R$31,BQ$69,$Q$12:$Q$31,BO73)</f>
        <v>0</v>
      </c>
      <c r="BR73" s="122">
        <f>SUMIFS(BS$12:BS$31,$R$12:$R$31,BR$69,$Q$12:$Q$31,BO73)</f>
        <v>0</v>
      </c>
      <c r="BS73" s="124">
        <f>SUMIFS(BS$12:BS$31,$R$12:$R$31,BS$69,$Q$12:$Q$31,BO73)</f>
        <v>0</v>
      </c>
      <c r="BV73" s="123" t="s">
        <v>3</v>
      </c>
      <c r="BW73" s="122">
        <f>SUMIFS(BZ$12:BZ$31,$R$12:$R$31,BW$69,$Q$12:$Q$31,BV73)</f>
        <v>0</v>
      </c>
      <c r="BX73" s="122">
        <f>SUMIFS(BZ$12:BZ$31,$R$12:$R$31,BX$69,$Q$12:$Q$31,BV73)</f>
        <v>0</v>
      </c>
      <c r="BY73" s="122">
        <f>SUMIFS(BZ$12:BZ$31,$R$12:$R$31,BY$69,$Q$12:$Q$31,BV73)</f>
        <v>0</v>
      </c>
      <c r="BZ73" s="124">
        <f>SUMIFS(BZ$12:BZ$31,$R$12:$R$31,BZ$69,$Q$12:$Q$31,BV73)</f>
        <v>0</v>
      </c>
      <c r="CC73" s="123" t="s">
        <v>3</v>
      </c>
      <c r="CD73" s="122">
        <f>SUMIFS(CG$12:CG$31,$R$12:$R$31,CD$69,$Q$12:$Q$31,CC73)</f>
        <v>0</v>
      </c>
      <c r="CE73" s="122">
        <f>SUMIFS(CG$12:CG$31,$R$12:$R$31,CE$69,$Q$12:$Q$31,CC73)</f>
        <v>0</v>
      </c>
      <c r="CF73" s="122">
        <f>SUMIFS(CG$12:CG$31,$R$12:$R$31,CF$69,$Q$12:$Q$31,CC73)</f>
        <v>0</v>
      </c>
      <c r="CG73" s="124">
        <f>SUMIFS(CG$12:CG$31,$R$12:$R$31,CG$69,$Q$12:$Q$31,CC73)</f>
        <v>0</v>
      </c>
      <c r="CJ73" s="123" t="s">
        <v>3</v>
      </c>
      <c r="CK73" s="122">
        <f>SUMIFS(CN$12:CN$31,$R$12:$R$31,CK$69,$Q$12:$Q$31,CJ73)</f>
        <v>0</v>
      </c>
      <c r="CL73" s="122">
        <f>SUMIFS(CN$12:CN$31,$R$12:$R$31,CL$69,$Q$12:$Q$31,CJ73)</f>
        <v>0</v>
      </c>
      <c r="CM73" s="122">
        <f>SUMIFS(CN$12:CN$31,$R$12:$R$31,CM$69,$Q$12:$Q$31,CJ73)</f>
        <v>0</v>
      </c>
      <c r="CN73" s="124">
        <f>SUMIFS(CN$12:CN$31,$R$12:$R$31,CN$69,$Q$12:$Q$31,CJ73)</f>
        <v>0</v>
      </c>
      <c r="CQ73" s="123" t="s">
        <v>3</v>
      </c>
      <c r="CR73" s="122">
        <f>SUMIFS(CU$12:CU$31,$R$12:$R$31,CR$69,$Q$12:$Q$31,CQ73)</f>
        <v>0</v>
      </c>
      <c r="CS73" s="122">
        <f>SUMIFS(CU$12:CU$31,$R$12:$R$31,CS$69,$Q$12:$Q$31,CQ73)</f>
        <v>0</v>
      </c>
      <c r="CT73" s="122">
        <f>SUMIFS(CU$12:CU$31,$R$12:$R$31,CT$69,$Q$12:$Q$31,CQ73)</f>
        <v>0</v>
      </c>
      <c r="CU73" s="124">
        <f>SUMIFS(CU$12:CU$31,$R$12:$R$31,CU$69,$Q$12:$Q$31,CQ73)</f>
        <v>0</v>
      </c>
      <c r="CX73" s="123" t="s">
        <v>3</v>
      </c>
      <c r="CY73" s="122">
        <f>SUMIFS(DB$12:DB$31,$R$12:$R$31,CY$69,$Q$12:$Q$31,CX73)</f>
        <v>0</v>
      </c>
      <c r="CZ73" s="122">
        <f>SUMIFS(DB$12:DB$31,$R$12:$R$31,CZ$69,$Q$12:$Q$31,CX73)</f>
        <v>0</v>
      </c>
      <c r="DA73" s="122">
        <f>SUMIFS(DB$12:DB$31,$R$12:$R$31,DA$69,$Q$12:$Q$31,CX73)</f>
        <v>0</v>
      </c>
      <c r="DB73" s="124">
        <f>SUMIFS(DB$12:DB$31,$R$12:$R$31,DB$69,$Q$12:$Q$31,CX73)</f>
        <v>0</v>
      </c>
      <c r="DE73" s="123" t="s">
        <v>3</v>
      </c>
      <c r="DF73" s="122">
        <f>SUMIFS(DI$12:DI$31,$R$12:$R$31,DF$69,$Q$12:$Q$31,DE73)</f>
        <v>0</v>
      </c>
      <c r="DG73" s="122">
        <f>SUMIFS(DI$12:DI$31,$R$12:$R$31,DG$69,$Q$12:$Q$31,DE73)</f>
        <v>0</v>
      </c>
      <c r="DH73" s="122">
        <f>SUMIFS(DI$12:DI$31,$R$12:$R$31,DH$69,$Q$12:$Q$31,DE73)</f>
        <v>0</v>
      </c>
      <c r="DI73" s="124">
        <f>SUMIFS(DI$12:DI$31,$R$12:$R$31,DI$69,$Q$12:$Q$31,DE73)</f>
        <v>0</v>
      </c>
      <c r="DL73" s="123" t="s">
        <v>3</v>
      </c>
      <c r="DM73" s="122">
        <f>SUMIFS(DP$12:DP$31,$R$12:$R$31,DM$69,$Q$12:$Q$31,DL73)</f>
        <v>0</v>
      </c>
      <c r="DN73" s="122">
        <f>SUMIFS(DP$12:DP$31,$R$12:$R$31,DN$69,$Q$12:$Q$31,DL73)</f>
        <v>0</v>
      </c>
      <c r="DO73" s="122">
        <f>SUMIFS(DP$12:DP$31,$R$12:$R$31,DO$69,$Q$12:$Q$31,DL73)</f>
        <v>0</v>
      </c>
      <c r="DP73" s="124">
        <f>SUMIFS(DP$12:DP$31,$R$12:$R$31,DP$69,$Q$12:$Q$31,DL73)</f>
        <v>0</v>
      </c>
    </row>
    <row r="74" spans="38:120" ht="19.5" customHeight="1">
      <c r="BH74" s="120" t="s">
        <v>390</v>
      </c>
      <c r="BI74" s="125">
        <f>SUM(BI70:BI73)</f>
        <v>0</v>
      </c>
      <c r="BJ74" s="125">
        <f>SUM(BJ70:BJ73)</f>
        <v>0</v>
      </c>
      <c r="BK74" s="125">
        <f>SUM(BK70:BK73)</f>
        <v>0</v>
      </c>
      <c r="BL74" s="126">
        <f>SUM(BL70:BL73)</f>
        <v>0</v>
      </c>
      <c r="BO74" s="120" t="s">
        <v>390</v>
      </c>
      <c r="BP74" s="125">
        <f>SUM(BP70:BP73)</f>
        <v>0</v>
      </c>
      <c r="BQ74" s="125">
        <f>SUM(BQ70:BQ73)</f>
        <v>0</v>
      </c>
      <c r="BR74" s="125">
        <f>SUM(BR70:BR73)</f>
        <v>0</v>
      </c>
      <c r="BS74" s="126">
        <f>SUM(BS70:BS73)</f>
        <v>0</v>
      </c>
      <c r="BV74" s="120" t="s">
        <v>390</v>
      </c>
      <c r="BW74" s="125">
        <f>SUM(BW70:BW73)</f>
        <v>0</v>
      </c>
      <c r="BX74" s="125">
        <f>SUM(BX70:BX73)</f>
        <v>0</v>
      </c>
      <c r="BY74" s="125">
        <f>SUM(BY70:BY73)</f>
        <v>0</v>
      </c>
      <c r="BZ74" s="126">
        <f>SUM(BZ70:BZ73)</f>
        <v>0</v>
      </c>
      <c r="CC74" s="120" t="s">
        <v>390</v>
      </c>
      <c r="CD74" s="125">
        <f>SUM(CD70:CD73)</f>
        <v>0</v>
      </c>
      <c r="CE74" s="125">
        <f>SUM(CE70:CE73)</f>
        <v>0</v>
      </c>
      <c r="CF74" s="125">
        <f>SUM(CF70:CF73)</f>
        <v>0</v>
      </c>
      <c r="CG74" s="126">
        <f>SUM(CG70:CG73)</f>
        <v>0</v>
      </c>
      <c r="CJ74" s="120" t="s">
        <v>390</v>
      </c>
      <c r="CK74" s="125">
        <f>SUM(CK70:CK73)</f>
        <v>0</v>
      </c>
      <c r="CL74" s="125">
        <f>SUM(CL70:CL73)</f>
        <v>0</v>
      </c>
      <c r="CM74" s="125">
        <f>SUM(CM70:CM73)</f>
        <v>0</v>
      </c>
      <c r="CN74" s="126">
        <f>SUM(CN70:CN73)</f>
        <v>0</v>
      </c>
      <c r="CQ74" s="120" t="s">
        <v>390</v>
      </c>
      <c r="CR74" s="125">
        <f>SUM(CR70:CR73)</f>
        <v>0</v>
      </c>
      <c r="CS74" s="125">
        <f>SUM(CS70:CS73)</f>
        <v>0</v>
      </c>
      <c r="CT74" s="125">
        <f>SUM(CT70:CT73)</f>
        <v>0</v>
      </c>
      <c r="CU74" s="126">
        <f>SUM(CU70:CU73)</f>
        <v>0</v>
      </c>
      <c r="CX74" s="120" t="s">
        <v>390</v>
      </c>
      <c r="CY74" s="125">
        <f>SUM(CY70:CY73)</f>
        <v>0</v>
      </c>
      <c r="CZ74" s="125">
        <f>SUM(CZ70:CZ73)</f>
        <v>0</v>
      </c>
      <c r="DA74" s="125">
        <f>SUM(DA70:DA73)</f>
        <v>0</v>
      </c>
      <c r="DB74" s="126">
        <f>SUM(DB70:DB73)</f>
        <v>0</v>
      </c>
      <c r="DE74" s="120" t="s">
        <v>390</v>
      </c>
      <c r="DF74" s="125">
        <f>SUM(DF70:DF73)</f>
        <v>0</v>
      </c>
      <c r="DG74" s="125">
        <f>SUM(DG70:DG73)</f>
        <v>0</v>
      </c>
      <c r="DH74" s="125">
        <f>SUM(DH70:DH73)</f>
        <v>0</v>
      </c>
      <c r="DI74" s="126">
        <f>SUM(DI70:DI73)</f>
        <v>0</v>
      </c>
      <c r="DL74" s="120" t="s">
        <v>390</v>
      </c>
      <c r="DM74" s="125">
        <f>SUM(DM70:DM73)</f>
        <v>0</v>
      </c>
      <c r="DN74" s="125">
        <f>SUM(DN70:DN73)</f>
        <v>0</v>
      </c>
      <c r="DO74" s="125">
        <f>SUM(DO70:DO73)</f>
        <v>0</v>
      </c>
      <c r="DP74" s="126">
        <f>SUM(DP70:DP73)</f>
        <v>0</v>
      </c>
    </row>
    <row r="75" spans="38:120" ht="19.5" customHeight="1">
      <c r="BH75" s="127" t="s">
        <v>394</v>
      </c>
      <c r="BI75" s="128">
        <f>BI74+BJ74+BK74+BL74</f>
        <v>0</v>
      </c>
      <c r="BJ75" s="129"/>
      <c r="BK75" s="130"/>
      <c r="BL75" s="131"/>
      <c r="BO75" s="127" t="s">
        <v>394</v>
      </c>
      <c r="BP75" s="128">
        <f>BP74+BQ74+BR74+BS74</f>
        <v>0</v>
      </c>
      <c r="BQ75" s="129"/>
      <c r="BR75" s="130"/>
      <c r="BS75" s="131"/>
      <c r="BV75" s="127" t="s">
        <v>394</v>
      </c>
      <c r="BW75" s="128">
        <f>BW74+BX74+BY74+BZ74</f>
        <v>0</v>
      </c>
      <c r="BX75" s="129"/>
      <c r="BY75" s="130"/>
      <c r="BZ75" s="131"/>
      <c r="CC75" s="127" t="s">
        <v>394</v>
      </c>
      <c r="CD75" s="128">
        <f>CD74+CE74+CF74+CG74</f>
        <v>0</v>
      </c>
      <c r="CE75" s="129"/>
      <c r="CF75" s="130"/>
      <c r="CG75" s="131"/>
      <c r="CJ75" s="127" t="s">
        <v>394</v>
      </c>
      <c r="CK75" s="128">
        <f>CK74+CL74+CM74+CN74</f>
        <v>0</v>
      </c>
      <c r="CL75" s="129"/>
      <c r="CM75" s="130"/>
      <c r="CN75" s="131"/>
      <c r="CQ75" s="127" t="s">
        <v>394</v>
      </c>
      <c r="CR75" s="128">
        <f>CR74+CS74+CT74+CU74</f>
        <v>0</v>
      </c>
      <c r="CS75" s="129"/>
      <c r="CT75" s="130"/>
      <c r="CU75" s="131"/>
      <c r="CX75" s="127" t="s">
        <v>394</v>
      </c>
      <c r="CY75" s="128">
        <f>CY74+CZ74+DA74+DB74</f>
        <v>0</v>
      </c>
      <c r="CZ75" s="129"/>
      <c r="DA75" s="130"/>
      <c r="DB75" s="131"/>
      <c r="DE75" s="127" t="s">
        <v>394</v>
      </c>
      <c r="DF75" s="128">
        <f>DF74+DG74+DH74+DI74</f>
        <v>0</v>
      </c>
      <c r="DG75" s="129"/>
      <c r="DH75" s="130"/>
      <c r="DI75" s="131"/>
      <c r="DL75" s="127" t="s">
        <v>394</v>
      </c>
      <c r="DM75" s="128">
        <f>DM74+DN74+DO74+DP74</f>
        <v>0</v>
      </c>
      <c r="DN75" s="129"/>
      <c r="DO75" s="130"/>
      <c r="DP75" s="131"/>
    </row>
  </sheetData>
  <autoFilter ref="B11:DT39" xr:uid="{00000000-0009-0000-0000-000000000000}"/>
  <mergeCells count="94">
    <mergeCell ref="DO68:DP68"/>
    <mergeCell ref="CD68:CE68"/>
    <mergeCell ref="CF68:CG68"/>
    <mergeCell ref="CK68:CL68"/>
    <mergeCell ref="CM68:CN68"/>
    <mergeCell ref="CR68:CS68"/>
    <mergeCell ref="CT68:CU68"/>
    <mergeCell ref="CY68:CZ68"/>
    <mergeCell ref="DA68:DB68"/>
    <mergeCell ref="DF68:DG68"/>
    <mergeCell ref="DH68:DI68"/>
    <mergeCell ref="DM68:DN68"/>
    <mergeCell ref="DF59:DG59"/>
    <mergeCell ref="DH59:DI59"/>
    <mergeCell ref="DM59:DN59"/>
    <mergeCell ref="DO59:DP59"/>
    <mergeCell ref="BI68:BJ68"/>
    <mergeCell ref="BK68:BL68"/>
    <mergeCell ref="BP68:BQ68"/>
    <mergeCell ref="BR68:BS68"/>
    <mergeCell ref="BW68:BX68"/>
    <mergeCell ref="BY68:BZ68"/>
    <mergeCell ref="CK59:CL59"/>
    <mergeCell ref="CM59:CN59"/>
    <mergeCell ref="CR59:CS59"/>
    <mergeCell ref="CT59:CU59"/>
    <mergeCell ref="CY59:CZ59"/>
    <mergeCell ref="DA59:DB59"/>
    <mergeCell ref="DM51:DN51"/>
    <mergeCell ref="DO51:DP51"/>
    <mergeCell ref="BI59:BJ59"/>
    <mergeCell ref="BK59:BL59"/>
    <mergeCell ref="BP59:BQ59"/>
    <mergeCell ref="BR59:BS59"/>
    <mergeCell ref="BW59:BX59"/>
    <mergeCell ref="BY59:BZ59"/>
    <mergeCell ref="CD59:CE59"/>
    <mergeCell ref="CF59:CG59"/>
    <mergeCell ref="CR51:CS51"/>
    <mergeCell ref="CT51:CU51"/>
    <mergeCell ref="CY51:CZ51"/>
    <mergeCell ref="DA51:DB51"/>
    <mergeCell ref="DF51:DG51"/>
    <mergeCell ref="DH51:DI51"/>
    <mergeCell ref="BW51:BX51"/>
    <mergeCell ref="BY51:BZ51"/>
    <mergeCell ref="CD51:CE51"/>
    <mergeCell ref="CF51:CG51"/>
    <mergeCell ref="CK51:CL51"/>
    <mergeCell ref="CM51:CN51"/>
    <mergeCell ref="DH42:DI42"/>
    <mergeCell ref="DM42:DN42"/>
    <mergeCell ref="DO42:DP42"/>
    <mergeCell ref="X50:Y50"/>
    <mergeCell ref="AC51:AH51"/>
    <mergeCell ref="AJ51:AN51"/>
    <mergeCell ref="BI51:BJ51"/>
    <mergeCell ref="BK51:BL51"/>
    <mergeCell ref="BP51:BQ51"/>
    <mergeCell ref="BR51:BS51"/>
    <mergeCell ref="CM42:CN42"/>
    <mergeCell ref="CR42:CS42"/>
    <mergeCell ref="CT42:CU42"/>
    <mergeCell ref="CY42:CZ42"/>
    <mergeCell ref="DA42:DB42"/>
    <mergeCell ref="DF42:DG42"/>
    <mergeCell ref="DO41:DP41"/>
    <mergeCell ref="BI42:BJ42"/>
    <mergeCell ref="BK42:BL42"/>
    <mergeCell ref="BP42:BQ42"/>
    <mergeCell ref="BR42:BS42"/>
    <mergeCell ref="BW42:BX42"/>
    <mergeCell ref="BY42:BZ42"/>
    <mergeCell ref="CD42:CE42"/>
    <mergeCell ref="CF42:CG42"/>
    <mergeCell ref="CK42:CL42"/>
    <mergeCell ref="CT41:CU41"/>
    <mergeCell ref="CY41:CZ41"/>
    <mergeCell ref="DA41:DB41"/>
    <mergeCell ref="DF41:DG41"/>
    <mergeCell ref="DH41:DI41"/>
    <mergeCell ref="DM41:DN41"/>
    <mergeCell ref="BY41:BZ41"/>
    <mergeCell ref="CD41:CE41"/>
    <mergeCell ref="CF41:CG41"/>
    <mergeCell ref="CK41:CL41"/>
    <mergeCell ref="CM41:CN41"/>
    <mergeCell ref="CR41:CS41"/>
    <mergeCell ref="BW41:BX41"/>
    <mergeCell ref="A3:AK3"/>
    <mergeCell ref="BI41:BJ41"/>
    <mergeCell ref="BK41:BL41"/>
    <mergeCell ref="BP41:BQ41"/>
    <mergeCell ref="BR41:BS41"/>
  </mergeCells>
  <phoneticPr fontId="1"/>
  <dataValidations count="4">
    <dataValidation type="list" allowBlank="1" showInputMessage="1" showErrorMessage="1" sqref="Q12:Q31" xr:uid="{6B9BA2D1-0F8D-4101-97C7-EB4020389A18}">
      <formula1>$AM$5:$AM$8</formula1>
    </dataValidation>
    <dataValidation type="list" allowBlank="1" showInputMessage="1" showErrorMessage="1" sqref="R12:R31" xr:uid="{2B194F1B-982B-47C5-AB88-98CF9D4786EA}">
      <formula1>$AQ$5:$AQ$8</formula1>
    </dataValidation>
    <dataValidation type="list" allowBlank="1" showInputMessage="1" showErrorMessage="1" sqref="BI6 CY8:CY9 DF8:DF9 CY6 BW8:BW9 CR8:CR9 CD8:CD9 CK8:CK9 CD6 CK6 BP8:BP9 BP6 CR6 BI8:BI9 DF6 BW6 DM8:DM9 DM6" xr:uid="{8C807C50-BFFF-4898-A2D5-21A0F86D3EEA}">
      <formula1>$AP$5:$AP$6</formula1>
    </dataValidation>
    <dataValidation type="list" allowBlank="1" showInputMessage="1" showErrorMessage="1" sqref="BI7 CY7 DA5:DA8 CD7 CF5:CF8 CR7 CT5:CT8 DF7 DH5:DH8 BK5:BK8 BW7 CK7 BY5:BY8 CM5:CM8 BP7 BR5:BR8 DM7 DO5:DO8" xr:uid="{861B5973-83B0-406C-A7D2-F4EAAB75BCFA}">
      <formula1>$AN$5:$AN$8</formula1>
    </dataValidation>
  </dataValidations>
  <pageMargins left="0.51181102362204722" right="0.39370078740157483" top="0.6692913385826772" bottom="0.31496062992125984" header="0.27559055118110237" footer="0.31496062992125984"/>
  <pageSetup paperSize="8" scale="60" fitToWidth="0" orientation="landscape" r:id="rId1"/>
  <headerFooter>
    <oddHeader>&amp;L&amp;20R8事業年度　施設園芸セーフティネット構築事業管理シート(補填金交付）&amp;R&amp;"-,太字"&amp;18P.&amp;P</oddHeader>
  </headerFooter>
  <colBreaks count="1" manualBreakCount="1">
    <brk id="66" min="2" max="56" man="1"/>
  </col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3:DV75"/>
  <sheetViews>
    <sheetView tabSelected="1" view="pageBreakPreview" topLeftCell="AN3" zoomScale="84" zoomScaleNormal="80" zoomScaleSheetLayoutView="84" workbookViewId="0">
      <selection activeCell="H12" sqref="H12"/>
    </sheetView>
  </sheetViews>
  <sheetFormatPr defaultColWidth="9" defaultRowHeight="19.5" customHeight="1"/>
  <cols>
    <col min="1" max="1" width="12.5" style="4" customWidth="1"/>
    <col min="2" max="2" width="8.875" style="4" customWidth="1"/>
    <col min="3" max="3" width="7.5" style="50" customWidth="1"/>
    <col min="4" max="4" width="22.5" style="4" customWidth="1"/>
    <col min="5" max="5" width="18.875" style="4" customWidth="1"/>
    <col min="6" max="6" width="8.375" style="4" customWidth="1"/>
    <col min="7" max="7" width="23.875" style="4" customWidth="1"/>
    <col min="8" max="8" width="12.25" style="4" customWidth="1"/>
    <col min="9" max="10" width="12.5" style="4" customWidth="1"/>
    <col min="11" max="12" width="7.5" style="4" customWidth="1"/>
    <col min="13" max="13" width="22.5" style="4" customWidth="1"/>
    <col min="14" max="14" width="10.75" style="4" customWidth="1"/>
    <col min="15" max="15" width="22.5" style="39" customWidth="1"/>
    <col min="16" max="16" width="10.875" style="39" customWidth="1"/>
    <col min="17" max="18" width="8.75" style="4" customWidth="1"/>
    <col min="19" max="21" width="11.25" style="4" customWidth="1"/>
    <col min="22" max="22" width="12.25" style="4" customWidth="1"/>
    <col min="23" max="23" width="10.75" style="4" customWidth="1"/>
    <col min="24" max="24" width="8.875" style="4" customWidth="1"/>
    <col min="25" max="25" width="10.75" style="4" customWidth="1"/>
    <col min="26" max="26" width="8.875" style="4" customWidth="1"/>
    <col min="27" max="27" width="10.75" style="4" customWidth="1"/>
    <col min="28" max="28" width="8.875" style="4" customWidth="1"/>
    <col min="29" max="30" width="10.75" style="4" customWidth="1"/>
    <col min="31" max="36" width="9.625" style="4" customWidth="1"/>
    <col min="37" max="40" width="11.625" style="4" customWidth="1"/>
    <col min="41" max="41" width="8.25" style="4" customWidth="1"/>
    <col min="42" max="42" width="25.5" style="12" customWidth="1"/>
    <col min="43" max="59" width="10.625" style="4" customWidth="1"/>
    <col min="60" max="60" width="10.25" style="4" customWidth="1"/>
    <col min="61" max="63" width="11.125" style="4" customWidth="1"/>
    <col min="64" max="65" width="10.25" style="4" customWidth="1"/>
    <col min="66" max="66" width="11.625" style="4" customWidth="1"/>
    <col min="67" max="67" width="10.25" style="4" customWidth="1"/>
    <col min="68" max="72" width="11.75" style="4" customWidth="1"/>
    <col min="73" max="73" width="11.5" style="4" customWidth="1"/>
    <col min="74" max="74" width="10.25" style="4" customWidth="1"/>
    <col min="75" max="76" width="11.25" style="4" customWidth="1"/>
    <col min="77" max="79" width="10.25" style="4" customWidth="1"/>
    <col min="80" max="80" width="11.875" style="4" customWidth="1"/>
    <col min="81" max="86" width="10.25" style="4" customWidth="1"/>
    <col min="87" max="87" width="13.125" style="4" customWidth="1"/>
    <col min="88" max="93" width="10.25" style="4" customWidth="1"/>
    <col min="94" max="94" width="11.75" style="4" customWidth="1"/>
    <col min="95" max="100" width="10.25" style="4" customWidth="1"/>
    <col min="101" max="101" width="11.75" style="4" customWidth="1"/>
    <col min="102" max="107" width="10.25" style="4" customWidth="1"/>
    <col min="108" max="108" width="12.25" style="4" customWidth="1"/>
    <col min="109" max="114" width="10.25" style="4" customWidth="1"/>
    <col min="115" max="115" width="11.625" style="4" customWidth="1"/>
    <col min="116" max="121" width="10.25" style="4" customWidth="1"/>
    <col min="122" max="122" width="11.75" style="4" customWidth="1"/>
    <col min="123" max="125" width="10.25" style="4" customWidth="1"/>
    <col min="126" max="126" width="6.75" style="4" customWidth="1"/>
    <col min="127" max="16384" width="9" style="4"/>
  </cols>
  <sheetData>
    <row r="3" spans="1:126" ht="53.25" customHeight="1">
      <c r="A3" s="380" t="s">
        <v>398</v>
      </c>
      <c r="B3" s="380"/>
      <c r="C3" s="380"/>
      <c r="D3" s="380"/>
      <c r="E3" s="380"/>
      <c r="F3" s="380"/>
      <c r="G3" s="380"/>
      <c r="H3" s="380"/>
      <c r="I3" s="380"/>
      <c r="J3" s="380"/>
      <c r="K3" s="380"/>
      <c r="L3" s="380"/>
      <c r="M3" s="380"/>
      <c r="N3" s="380"/>
      <c r="O3" s="380"/>
      <c r="P3" s="380"/>
      <c r="Q3" s="380"/>
      <c r="R3" s="380"/>
      <c r="S3" s="380"/>
      <c r="T3" s="380"/>
      <c r="U3" s="380"/>
      <c r="V3" s="380"/>
      <c r="W3" s="380"/>
      <c r="X3" s="380"/>
      <c r="Y3" s="380"/>
      <c r="Z3" s="380"/>
      <c r="AA3" s="380"/>
      <c r="AB3" s="380"/>
      <c r="AC3" s="380"/>
      <c r="AD3" s="380"/>
      <c r="AE3" s="380"/>
      <c r="AF3" s="380"/>
      <c r="AG3" s="380"/>
      <c r="AH3" s="380"/>
      <c r="AI3" s="380"/>
      <c r="AJ3" s="380"/>
      <c r="AK3" s="380"/>
      <c r="AL3" s="1"/>
      <c r="AM3" s="1"/>
      <c r="AN3" s="1"/>
      <c r="AO3" s="1"/>
      <c r="AP3" s="2"/>
      <c r="AQ3" s="3"/>
      <c r="BS3" s="5" t="s">
        <v>81</v>
      </c>
      <c r="BT3" s="6" t="s">
        <v>80</v>
      </c>
      <c r="BU3" s="6" t="s">
        <v>82</v>
      </c>
      <c r="BZ3" s="5" t="s">
        <v>81</v>
      </c>
      <c r="CA3" s="6" t="s">
        <v>80</v>
      </c>
      <c r="CB3" s="6" t="s">
        <v>82</v>
      </c>
      <c r="CG3" s="5" t="s">
        <v>81</v>
      </c>
      <c r="CH3" s="6" t="s">
        <v>80</v>
      </c>
      <c r="CI3" s="6" t="s">
        <v>82</v>
      </c>
      <c r="CN3" s="5" t="s">
        <v>81</v>
      </c>
      <c r="CO3" s="6" t="s">
        <v>80</v>
      </c>
      <c r="CP3" s="6" t="s">
        <v>82</v>
      </c>
      <c r="CU3" s="5" t="s">
        <v>81</v>
      </c>
      <c r="CV3" s="6" t="s">
        <v>80</v>
      </c>
      <c r="CW3" s="6" t="s">
        <v>82</v>
      </c>
      <c r="DB3" s="5" t="s">
        <v>81</v>
      </c>
      <c r="DC3" s="6" t="s">
        <v>80</v>
      </c>
      <c r="DD3" s="6" t="s">
        <v>82</v>
      </c>
      <c r="DI3" s="5" t="s">
        <v>81</v>
      </c>
      <c r="DJ3" s="6" t="s">
        <v>80</v>
      </c>
      <c r="DK3" s="6" t="s">
        <v>82</v>
      </c>
      <c r="DP3" s="5" t="s">
        <v>81</v>
      </c>
      <c r="DQ3" s="6" t="s">
        <v>80</v>
      </c>
      <c r="DR3" s="6" t="s">
        <v>82</v>
      </c>
      <c r="DS3" s="6"/>
    </row>
    <row r="4" spans="1:126" ht="37.9" customHeight="1" thickBo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2"/>
      <c r="AQ4" s="3"/>
      <c r="BL4" s="5" t="s">
        <v>81</v>
      </c>
      <c r="BM4" s="6" t="s">
        <v>80</v>
      </c>
      <c r="BN4" s="6" t="s">
        <v>82</v>
      </c>
      <c r="BS4" s="5"/>
      <c r="BT4" s="6"/>
      <c r="BU4" s="6"/>
      <c r="BZ4" s="5"/>
      <c r="CA4" s="6"/>
      <c r="CB4" s="6"/>
      <c r="CG4" s="5"/>
      <c r="CH4" s="6"/>
      <c r="CI4" s="6"/>
      <c r="CN4" s="5"/>
      <c r="CO4" s="6"/>
      <c r="CP4" s="6"/>
      <c r="CU4" s="5"/>
      <c r="CV4" s="6"/>
      <c r="CW4" s="6"/>
      <c r="DB4" s="5"/>
      <c r="DC4" s="6"/>
      <c r="DD4" s="6"/>
      <c r="DI4" s="5"/>
      <c r="DJ4" s="6"/>
      <c r="DK4" s="6"/>
      <c r="DP4" s="5"/>
      <c r="DQ4" s="6"/>
      <c r="DR4" s="6"/>
      <c r="DS4" s="6"/>
    </row>
    <row r="5" spans="1:126" ht="19.5" customHeight="1">
      <c r="A5" s="1"/>
      <c r="B5" s="1"/>
      <c r="C5" s="7"/>
      <c r="D5" s="1"/>
      <c r="E5" s="1"/>
      <c r="F5" s="1"/>
      <c r="G5" s="1"/>
      <c r="H5" s="1"/>
      <c r="I5" s="1"/>
      <c r="J5" s="1"/>
      <c r="K5" s="1"/>
      <c r="L5" s="1"/>
      <c r="M5" s="1"/>
      <c r="N5" s="1"/>
      <c r="O5" s="1"/>
      <c r="P5" s="1"/>
      <c r="V5" s="1"/>
      <c r="W5" s="8" t="s">
        <v>69</v>
      </c>
      <c r="X5" s="9" t="s">
        <v>56</v>
      </c>
      <c r="Y5" s="9" t="s">
        <v>58</v>
      </c>
      <c r="Z5" s="9" t="s">
        <v>16</v>
      </c>
      <c r="AA5" s="10" t="s">
        <v>60</v>
      </c>
      <c r="AB5" s="1"/>
      <c r="AC5" s="1"/>
      <c r="AD5" s="1"/>
      <c r="AE5" s="1"/>
      <c r="AF5" s="1"/>
      <c r="AG5" s="1"/>
      <c r="AH5" s="1"/>
      <c r="AI5" s="1"/>
      <c r="AJ5" s="1"/>
      <c r="AK5" s="1"/>
      <c r="AL5" s="1"/>
      <c r="AM5" s="177">
        <v>1.1499999999999999</v>
      </c>
      <c r="AN5" s="177">
        <v>0.7</v>
      </c>
      <c r="AO5" s="177"/>
      <c r="AP5" s="178" t="s">
        <v>51</v>
      </c>
      <c r="AQ5" s="178" t="s">
        <v>57</v>
      </c>
      <c r="BH5" s="174" t="s">
        <v>225</v>
      </c>
      <c r="BI5" s="13" t="s">
        <v>83</v>
      </c>
      <c r="BJ5" s="14" t="s">
        <v>57</v>
      </c>
      <c r="BK5" s="15">
        <v>1</v>
      </c>
      <c r="BL5" s="16">
        <f>BM5-88.9</f>
        <v>0</v>
      </c>
      <c r="BM5" s="17">
        <v>88.9</v>
      </c>
      <c r="BO5" s="174" t="s">
        <v>255</v>
      </c>
      <c r="BP5" s="13" t="s">
        <v>83</v>
      </c>
      <c r="BQ5" s="14" t="s">
        <v>57</v>
      </c>
      <c r="BR5" s="15">
        <v>1</v>
      </c>
      <c r="BS5" s="16">
        <f>BT5-88.9</f>
        <v>0</v>
      </c>
      <c r="BT5" s="17">
        <v>88.9</v>
      </c>
      <c r="BV5" s="174" t="s">
        <v>257</v>
      </c>
      <c r="BW5" s="13" t="s">
        <v>83</v>
      </c>
      <c r="BX5" s="14" t="s">
        <v>57</v>
      </c>
      <c r="BY5" s="15">
        <v>1</v>
      </c>
      <c r="BZ5" s="16">
        <f>CA5-88.9</f>
        <v>0</v>
      </c>
      <c r="CA5" s="17">
        <v>88.9</v>
      </c>
      <c r="CC5" s="174" t="s">
        <v>259</v>
      </c>
      <c r="CD5" s="13" t="s">
        <v>83</v>
      </c>
      <c r="CE5" s="14" t="s">
        <v>57</v>
      </c>
      <c r="CF5" s="15">
        <v>1</v>
      </c>
      <c r="CG5" s="16">
        <f>CH5-88.9</f>
        <v>0</v>
      </c>
      <c r="CH5" s="17">
        <v>88.9</v>
      </c>
      <c r="CJ5" s="174" t="s">
        <v>310</v>
      </c>
      <c r="CK5" s="13" t="s">
        <v>83</v>
      </c>
      <c r="CL5" s="14" t="s">
        <v>57</v>
      </c>
      <c r="CM5" s="15">
        <v>1</v>
      </c>
      <c r="CN5" s="16">
        <f>CO5-88.9</f>
        <v>0</v>
      </c>
      <c r="CO5" s="17">
        <v>88.9</v>
      </c>
      <c r="CQ5" s="174" t="s">
        <v>312</v>
      </c>
      <c r="CR5" s="13" t="s">
        <v>83</v>
      </c>
      <c r="CS5" s="14" t="s">
        <v>57</v>
      </c>
      <c r="CT5" s="15">
        <v>1</v>
      </c>
      <c r="CU5" s="16">
        <f>CV5-88.9</f>
        <v>0</v>
      </c>
      <c r="CV5" s="17">
        <v>88.9</v>
      </c>
      <c r="CX5" s="174" t="s">
        <v>314</v>
      </c>
      <c r="CY5" s="13" t="s">
        <v>83</v>
      </c>
      <c r="CZ5" s="14" t="s">
        <v>57</v>
      </c>
      <c r="DA5" s="15">
        <v>1</v>
      </c>
      <c r="DB5" s="16">
        <f>DC5-88.9</f>
        <v>0</v>
      </c>
      <c r="DC5" s="17">
        <v>88.9</v>
      </c>
      <c r="DE5" s="174" t="s">
        <v>316</v>
      </c>
      <c r="DF5" s="13" t="s">
        <v>83</v>
      </c>
      <c r="DG5" s="14" t="s">
        <v>57</v>
      </c>
      <c r="DH5" s="15">
        <v>1</v>
      </c>
      <c r="DI5" s="16">
        <f>DJ5-88.9</f>
        <v>0</v>
      </c>
      <c r="DJ5" s="17">
        <v>88.9</v>
      </c>
      <c r="DL5" s="174" t="s">
        <v>318</v>
      </c>
      <c r="DM5" s="13" t="s">
        <v>83</v>
      </c>
      <c r="DN5" s="14" t="s">
        <v>57</v>
      </c>
      <c r="DO5" s="15">
        <v>1</v>
      </c>
      <c r="DP5" s="16">
        <f>DQ5-88.9</f>
        <v>0</v>
      </c>
      <c r="DQ5" s="17">
        <v>88.9</v>
      </c>
    </row>
    <row r="6" spans="1:126" ht="19.5" customHeight="1">
      <c r="A6" s="1"/>
      <c r="B6" s="1"/>
      <c r="C6" s="7"/>
      <c r="D6" s="1"/>
      <c r="E6" s="1"/>
      <c r="F6" s="1"/>
      <c r="G6" s="1"/>
      <c r="H6" s="1"/>
      <c r="I6" s="154"/>
      <c r="J6" s="154"/>
      <c r="K6" s="1"/>
      <c r="N6" s="19"/>
      <c r="O6" s="1"/>
      <c r="P6" s="1"/>
      <c r="V6" s="1"/>
      <c r="W6" s="20">
        <v>1.1499999999999999</v>
      </c>
      <c r="X6" s="367">
        <v>15.1</v>
      </c>
      <c r="Y6" s="368">
        <v>15.9</v>
      </c>
      <c r="Z6" s="368">
        <v>19.7</v>
      </c>
      <c r="AA6" s="369">
        <v>12.1</v>
      </c>
      <c r="AB6" s="1"/>
      <c r="AC6" s="1"/>
      <c r="AD6" s="1"/>
      <c r="AE6" s="1"/>
      <c r="AF6" s="1"/>
      <c r="AG6" s="1"/>
      <c r="AH6" s="1"/>
      <c r="AI6" s="1"/>
      <c r="AJ6" s="1"/>
      <c r="AK6" s="1"/>
      <c r="AL6" s="1"/>
      <c r="AM6" s="177">
        <v>1.3</v>
      </c>
      <c r="AN6" s="177">
        <v>0.8</v>
      </c>
      <c r="AO6" s="177"/>
      <c r="AP6" s="178" t="s">
        <v>52</v>
      </c>
      <c r="AQ6" s="178" t="s">
        <v>59</v>
      </c>
      <c r="BH6" s="21" t="s">
        <v>42</v>
      </c>
      <c r="BI6" s="22" t="s">
        <v>52</v>
      </c>
      <c r="BJ6" s="23" t="s">
        <v>59</v>
      </c>
      <c r="BK6" s="24">
        <v>1</v>
      </c>
      <c r="BL6" s="25">
        <f>BM6-94.2</f>
        <v>0</v>
      </c>
      <c r="BM6" s="26">
        <f>ROUND(BM5*1.06,1)</f>
        <v>94.2</v>
      </c>
      <c r="BO6" s="21" t="s">
        <v>42</v>
      </c>
      <c r="BP6" s="22" t="s">
        <v>52</v>
      </c>
      <c r="BQ6" s="23" t="s">
        <v>59</v>
      </c>
      <c r="BR6" s="24">
        <v>1</v>
      </c>
      <c r="BS6" s="25">
        <f>BT6-94.2</f>
        <v>0</v>
      </c>
      <c r="BT6" s="26">
        <f>ROUND(BT5*1.06,1)</f>
        <v>94.2</v>
      </c>
      <c r="BV6" s="21" t="s">
        <v>42</v>
      </c>
      <c r="BW6" s="22" t="s">
        <v>52</v>
      </c>
      <c r="BX6" s="23" t="s">
        <v>59</v>
      </c>
      <c r="BY6" s="24">
        <v>1</v>
      </c>
      <c r="BZ6" s="25">
        <f>CA6-94.2</f>
        <v>0</v>
      </c>
      <c r="CA6" s="26">
        <f>ROUND(CA5*1.06,1)</f>
        <v>94.2</v>
      </c>
      <c r="CC6" s="21" t="s">
        <v>42</v>
      </c>
      <c r="CD6" s="22" t="s">
        <v>52</v>
      </c>
      <c r="CE6" s="23" t="s">
        <v>59</v>
      </c>
      <c r="CF6" s="24">
        <v>1</v>
      </c>
      <c r="CG6" s="25">
        <f>CH6-94.2</f>
        <v>0</v>
      </c>
      <c r="CH6" s="26">
        <f>ROUND(CH5*1.06,1)</f>
        <v>94.2</v>
      </c>
      <c r="CJ6" s="21" t="s">
        <v>42</v>
      </c>
      <c r="CK6" s="22" t="s">
        <v>52</v>
      </c>
      <c r="CL6" s="23" t="s">
        <v>59</v>
      </c>
      <c r="CM6" s="24">
        <v>1</v>
      </c>
      <c r="CN6" s="25">
        <f>CO6-94.2</f>
        <v>0</v>
      </c>
      <c r="CO6" s="26">
        <f>ROUND(CO5*1.06,1)</f>
        <v>94.2</v>
      </c>
      <c r="CQ6" s="21" t="s">
        <v>42</v>
      </c>
      <c r="CR6" s="22" t="s">
        <v>52</v>
      </c>
      <c r="CS6" s="23" t="s">
        <v>59</v>
      </c>
      <c r="CT6" s="24">
        <v>1</v>
      </c>
      <c r="CU6" s="25">
        <f>CV6-94.2</f>
        <v>0</v>
      </c>
      <c r="CV6" s="26">
        <f>ROUND(CV5*1.06,1)</f>
        <v>94.2</v>
      </c>
      <c r="CX6" s="21" t="s">
        <v>42</v>
      </c>
      <c r="CY6" s="22" t="s">
        <v>52</v>
      </c>
      <c r="CZ6" s="23" t="s">
        <v>59</v>
      </c>
      <c r="DA6" s="24">
        <v>1</v>
      </c>
      <c r="DB6" s="25">
        <f>DC6-94.2</f>
        <v>0</v>
      </c>
      <c r="DC6" s="26">
        <f>ROUND(DC5*1.06,1)</f>
        <v>94.2</v>
      </c>
      <c r="DE6" s="21" t="s">
        <v>42</v>
      </c>
      <c r="DF6" s="22" t="s">
        <v>52</v>
      </c>
      <c r="DG6" s="23" t="s">
        <v>59</v>
      </c>
      <c r="DH6" s="24">
        <v>1</v>
      </c>
      <c r="DI6" s="25">
        <f>DJ6-94.2</f>
        <v>0</v>
      </c>
      <c r="DJ6" s="26">
        <f>ROUND(DJ5*1.06,1)</f>
        <v>94.2</v>
      </c>
      <c r="DL6" s="21" t="s">
        <v>42</v>
      </c>
      <c r="DM6" s="22" t="s">
        <v>52</v>
      </c>
      <c r="DN6" s="23" t="s">
        <v>59</v>
      </c>
      <c r="DO6" s="24">
        <v>1</v>
      </c>
      <c r="DP6" s="25">
        <f>DQ6-94.2</f>
        <v>0</v>
      </c>
      <c r="DQ6" s="26">
        <f>ROUND(DQ5*1.06,1)</f>
        <v>94.2</v>
      </c>
    </row>
    <row r="7" spans="1:126" ht="19.5" customHeight="1">
      <c r="A7" s="1"/>
      <c r="B7" s="1"/>
      <c r="C7" s="7"/>
      <c r="D7" s="1"/>
      <c r="E7" s="1"/>
      <c r="F7" s="1"/>
      <c r="G7" s="1"/>
      <c r="H7" s="1"/>
      <c r="I7" s="1"/>
      <c r="J7" s="1"/>
      <c r="K7" s="1"/>
      <c r="L7" s="1"/>
      <c r="M7" s="1"/>
      <c r="N7" s="1"/>
      <c r="O7" s="1"/>
      <c r="P7" s="1"/>
      <c r="V7" s="1"/>
      <c r="W7" s="20">
        <v>1.3</v>
      </c>
      <c r="X7" s="368">
        <v>30.1</v>
      </c>
      <c r="Y7" s="368">
        <v>31.9</v>
      </c>
      <c r="Z7" s="368">
        <v>39.299999999999997</v>
      </c>
      <c r="AA7" s="369">
        <v>24.2</v>
      </c>
      <c r="AB7" s="1"/>
      <c r="AC7" s="1"/>
      <c r="AD7" s="1"/>
      <c r="AE7" s="1"/>
      <c r="AF7" s="1"/>
      <c r="AG7" s="1"/>
      <c r="AH7" s="1"/>
      <c r="AI7" s="1"/>
      <c r="AJ7" s="1"/>
      <c r="AK7" s="1"/>
      <c r="AL7" s="1"/>
      <c r="AM7" s="177">
        <v>1.5</v>
      </c>
      <c r="AN7" s="177">
        <v>0.9</v>
      </c>
      <c r="AO7" s="177"/>
      <c r="AP7" s="179"/>
      <c r="AQ7" s="178" t="s">
        <v>17</v>
      </c>
      <c r="BH7" s="27" t="s">
        <v>41</v>
      </c>
      <c r="BI7" s="28">
        <v>0.7</v>
      </c>
      <c r="BJ7" s="23" t="s">
        <v>17</v>
      </c>
      <c r="BK7" s="24">
        <v>1</v>
      </c>
      <c r="BL7" s="29">
        <f>BM7-115.5</f>
        <v>0</v>
      </c>
      <c r="BM7" s="30">
        <v>115.5</v>
      </c>
      <c r="BO7" s="27" t="s">
        <v>41</v>
      </c>
      <c r="BP7" s="28">
        <v>0.7</v>
      </c>
      <c r="BQ7" s="23" t="s">
        <v>17</v>
      </c>
      <c r="BR7" s="24">
        <v>1</v>
      </c>
      <c r="BS7" s="29">
        <f>BT7-115.5</f>
        <v>0</v>
      </c>
      <c r="BT7" s="30">
        <v>115.5</v>
      </c>
      <c r="BV7" s="27" t="s">
        <v>41</v>
      </c>
      <c r="BW7" s="28">
        <v>0.7</v>
      </c>
      <c r="BX7" s="23" t="s">
        <v>17</v>
      </c>
      <c r="BY7" s="24">
        <v>1</v>
      </c>
      <c r="BZ7" s="29">
        <f>CA7-115.5</f>
        <v>0</v>
      </c>
      <c r="CA7" s="30">
        <v>115.5</v>
      </c>
      <c r="CC7" s="27" t="s">
        <v>41</v>
      </c>
      <c r="CD7" s="28">
        <v>0.7</v>
      </c>
      <c r="CE7" s="23" t="s">
        <v>17</v>
      </c>
      <c r="CF7" s="24">
        <v>1</v>
      </c>
      <c r="CG7" s="29">
        <f>CH7-115.5</f>
        <v>0</v>
      </c>
      <c r="CH7" s="30">
        <v>115.5</v>
      </c>
      <c r="CJ7" s="27" t="s">
        <v>41</v>
      </c>
      <c r="CK7" s="28">
        <v>0.7</v>
      </c>
      <c r="CL7" s="23" t="s">
        <v>17</v>
      </c>
      <c r="CM7" s="24">
        <v>1</v>
      </c>
      <c r="CN7" s="29">
        <f>CO7-115.5</f>
        <v>0</v>
      </c>
      <c r="CO7" s="30">
        <v>115.5</v>
      </c>
      <c r="CQ7" s="27" t="s">
        <v>41</v>
      </c>
      <c r="CR7" s="28">
        <v>0.7</v>
      </c>
      <c r="CS7" s="23" t="s">
        <v>17</v>
      </c>
      <c r="CT7" s="24">
        <v>1</v>
      </c>
      <c r="CU7" s="29">
        <f>CV7-115.5</f>
        <v>0</v>
      </c>
      <c r="CV7" s="30">
        <v>115.5</v>
      </c>
      <c r="CX7" s="27" t="s">
        <v>41</v>
      </c>
      <c r="CY7" s="28">
        <v>0.7</v>
      </c>
      <c r="CZ7" s="23" t="s">
        <v>17</v>
      </c>
      <c r="DA7" s="24">
        <v>1</v>
      </c>
      <c r="DB7" s="29">
        <f>DC7-115.5</f>
        <v>0</v>
      </c>
      <c r="DC7" s="30">
        <v>115.5</v>
      </c>
      <c r="DE7" s="27" t="s">
        <v>41</v>
      </c>
      <c r="DF7" s="28">
        <v>0.7</v>
      </c>
      <c r="DG7" s="23" t="s">
        <v>17</v>
      </c>
      <c r="DH7" s="24">
        <v>1</v>
      </c>
      <c r="DI7" s="29">
        <f>DJ7-115.5</f>
        <v>0</v>
      </c>
      <c r="DJ7" s="30">
        <v>115.5</v>
      </c>
      <c r="DL7" s="27" t="s">
        <v>41</v>
      </c>
      <c r="DM7" s="28">
        <v>0.7</v>
      </c>
      <c r="DN7" s="23" t="s">
        <v>17</v>
      </c>
      <c r="DO7" s="24">
        <v>1</v>
      </c>
      <c r="DP7" s="29">
        <f>DQ7-115.5</f>
        <v>0</v>
      </c>
      <c r="DQ7" s="30">
        <v>115.5</v>
      </c>
    </row>
    <row r="8" spans="1:126" ht="19.5" customHeight="1" thickBot="1">
      <c r="A8" s="1"/>
      <c r="B8" s="1"/>
      <c r="C8" s="153"/>
      <c r="D8" s="1"/>
      <c r="E8" s="1"/>
      <c r="F8" s="1"/>
      <c r="G8" s="1"/>
      <c r="H8" s="1"/>
      <c r="I8" s="1"/>
      <c r="J8" s="1"/>
      <c r="K8" s="1"/>
      <c r="L8" s="1"/>
      <c r="M8" s="1"/>
      <c r="N8" s="1"/>
      <c r="O8" s="1"/>
      <c r="P8" s="1"/>
      <c r="V8" s="1"/>
      <c r="W8" s="20">
        <v>1.5</v>
      </c>
      <c r="X8" s="368">
        <v>50.1</v>
      </c>
      <c r="Y8" s="368">
        <v>53.1</v>
      </c>
      <c r="Z8" s="368">
        <v>65.599999999999994</v>
      </c>
      <c r="AA8" s="369">
        <v>40.299999999999997</v>
      </c>
      <c r="AB8" s="1"/>
      <c r="AD8" s="1"/>
      <c r="AE8" s="1"/>
      <c r="AF8" s="1"/>
      <c r="AG8" s="1"/>
      <c r="AH8" s="1"/>
      <c r="AI8" s="1"/>
      <c r="AJ8" s="1"/>
      <c r="AK8" s="1"/>
      <c r="AL8" s="1"/>
      <c r="AM8" s="177">
        <v>1.7</v>
      </c>
      <c r="AN8" s="177">
        <v>1</v>
      </c>
      <c r="AO8" s="177"/>
      <c r="AP8" s="179"/>
      <c r="AQ8" s="178" t="s">
        <v>18</v>
      </c>
      <c r="BH8" s="31" t="s">
        <v>43</v>
      </c>
      <c r="BI8" s="32" t="s">
        <v>51</v>
      </c>
      <c r="BJ8" s="33" t="s">
        <v>18</v>
      </c>
      <c r="BK8" s="34">
        <v>1</v>
      </c>
      <c r="BL8" s="35">
        <f>(BM8-58.2)-BN8</f>
        <v>0</v>
      </c>
      <c r="BM8" s="36">
        <f>58.2</f>
        <v>58.2</v>
      </c>
      <c r="BN8" s="4">
        <v>0</v>
      </c>
      <c r="BO8" s="31" t="s">
        <v>43</v>
      </c>
      <c r="BP8" s="32" t="s">
        <v>51</v>
      </c>
      <c r="BQ8" s="33" t="s">
        <v>18</v>
      </c>
      <c r="BR8" s="34">
        <v>1</v>
      </c>
      <c r="BS8" s="35">
        <f>(BT8-58.2)-BU8</f>
        <v>0</v>
      </c>
      <c r="BT8" s="36">
        <f>58.2</f>
        <v>58.2</v>
      </c>
      <c r="BU8" s="4">
        <v>0</v>
      </c>
      <c r="BV8" s="31" t="s">
        <v>43</v>
      </c>
      <c r="BW8" s="32" t="s">
        <v>51</v>
      </c>
      <c r="BX8" s="33" t="s">
        <v>18</v>
      </c>
      <c r="BY8" s="34">
        <v>1</v>
      </c>
      <c r="BZ8" s="35">
        <f>(CA8-58.2)-CB8</f>
        <v>0</v>
      </c>
      <c r="CA8" s="36">
        <f>58.2</f>
        <v>58.2</v>
      </c>
      <c r="CB8" s="4">
        <v>0</v>
      </c>
      <c r="CC8" s="31" t="s">
        <v>43</v>
      </c>
      <c r="CD8" s="32" t="s">
        <v>51</v>
      </c>
      <c r="CE8" s="33" t="s">
        <v>18</v>
      </c>
      <c r="CF8" s="34">
        <v>1</v>
      </c>
      <c r="CG8" s="35">
        <f>(CH8-58.2)-CI8</f>
        <v>0</v>
      </c>
      <c r="CH8" s="36">
        <f>58.2</f>
        <v>58.2</v>
      </c>
      <c r="CI8" s="4">
        <v>0</v>
      </c>
      <c r="CJ8" s="31" t="s">
        <v>43</v>
      </c>
      <c r="CK8" s="32" t="s">
        <v>51</v>
      </c>
      <c r="CL8" s="33" t="s">
        <v>18</v>
      </c>
      <c r="CM8" s="34">
        <v>1</v>
      </c>
      <c r="CN8" s="35">
        <f>(CO8-58.2)-CP8</f>
        <v>0</v>
      </c>
      <c r="CO8" s="36">
        <f>58.2</f>
        <v>58.2</v>
      </c>
      <c r="CP8" s="4">
        <v>0</v>
      </c>
      <c r="CQ8" s="31" t="s">
        <v>43</v>
      </c>
      <c r="CR8" s="32" t="s">
        <v>51</v>
      </c>
      <c r="CS8" s="33" t="s">
        <v>18</v>
      </c>
      <c r="CT8" s="34">
        <v>1</v>
      </c>
      <c r="CU8" s="35">
        <f>(CV8-58.2)-CW8</f>
        <v>0</v>
      </c>
      <c r="CV8" s="36">
        <f>58.2</f>
        <v>58.2</v>
      </c>
      <c r="CW8" s="4">
        <v>0</v>
      </c>
      <c r="CX8" s="31" t="s">
        <v>43</v>
      </c>
      <c r="CY8" s="32" t="s">
        <v>51</v>
      </c>
      <c r="CZ8" s="33" t="s">
        <v>18</v>
      </c>
      <c r="DA8" s="34">
        <v>1</v>
      </c>
      <c r="DB8" s="35">
        <f>(DC8-58.2)-DD8</f>
        <v>0</v>
      </c>
      <c r="DC8" s="36">
        <f>58.2</f>
        <v>58.2</v>
      </c>
      <c r="DD8" s="4">
        <v>0</v>
      </c>
      <c r="DE8" s="31" t="s">
        <v>43</v>
      </c>
      <c r="DF8" s="32" t="s">
        <v>51</v>
      </c>
      <c r="DG8" s="33" t="s">
        <v>18</v>
      </c>
      <c r="DH8" s="34">
        <v>1</v>
      </c>
      <c r="DI8" s="35">
        <f>(DJ8-58.2)-DK8</f>
        <v>0</v>
      </c>
      <c r="DJ8" s="36">
        <f>58.2</f>
        <v>58.2</v>
      </c>
      <c r="DK8" s="4">
        <v>0</v>
      </c>
      <c r="DL8" s="31" t="s">
        <v>43</v>
      </c>
      <c r="DM8" s="32" t="s">
        <v>51</v>
      </c>
      <c r="DN8" s="33" t="s">
        <v>18</v>
      </c>
      <c r="DO8" s="34">
        <v>1</v>
      </c>
      <c r="DP8" s="35">
        <f>(DQ8-58.2)-DR8</f>
        <v>0</v>
      </c>
      <c r="DQ8" s="36">
        <f>58.2</f>
        <v>58.2</v>
      </c>
      <c r="DR8" s="4">
        <v>0</v>
      </c>
    </row>
    <row r="9" spans="1:126" ht="19.5" customHeight="1" thickBot="1">
      <c r="A9" s="1"/>
      <c r="B9" s="1"/>
      <c r="C9" s="7"/>
      <c r="D9" s="1"/>
      <c r="E9" s="1"/>
      <c r="F9" s="1"/>
      <c r="G9" s="1"/>
      <c r="H9" s="1"/>
      <c r="I9" s="1"/>
      <c r="J9" s="1"/>
      <c r="K9" s="1"/>
      <c r="L9" s="1"/>
      <c r="M9" s="1"/>
      <c r="N9" s="1"/>
      <c r="O9" s="1"/>
      <c r="P9" s="1"/>
      <c r="V9" s="1"/>
      <c r="W9" s="37">
        <v>1.7</v>
      </c>
      <c r="X9" s="370">
        <v>70.099999999999994</v>
      </c>
      <c r="Y9" s="370">
        <v>74.3</v>
      </c>
      <c r="Z9" s="370">
        <v>91.8</v>
      </c>
      <c r="AA9" s="371">
        <v>56.4</v>
      </c>
      <c r="AB9" s="1"/>
      <c r="AC9" s="1"/>
      <c r="AD9" s="1"/>
      <c r="AE9" s="1"/>
      <c r="AF9" s="1"/>
      <c r="AG9" s="1"/>
      <c r="AH9" s="1"/>
      <c r="AI9" s="1"/>
      <c r="AJ9" s="1"/>
      <c r="AK9" s="1"/>
      <c r="AL9" s="1"/>
      <c r="AM9" s="11"/>
      <c r="AN9" s="11"/>
      <c r="AO9" s="11"/>
      <c r="AP9" s="2"/>
      <c r="BH9" s="38"/>
      <c r="BI9" s="39"/>
      <c r="BJ9" s="40"/>
      <c r="BK9" s="41"/>
      <c r="BL9" s="3"/>
      <c r="BO9" s="38"/>
      <c r="BP9" s="39"/>
      <c r="BQ9" s="40"/>
      <c r="BR9" s="42"/>
      <c r="BS9" s="3"/>
      <c r="BV9" s="38"/>
      <c r="BW9" s="39"/>
      <c r="BX9" s="40"/>
      <c r="BY9" s="41"/>
      <c r="BZ9" s="3"/>
      <c r="CC9" s="38"/>
      <c r="CD9" s="39"/>
      <c r="CE9" s="40"/>
      <c r="CF9" s="41"/>
      <c r="CG9" s="3"/>
      <c r="CJ9" s="38"/>
      <c r="CK9" s="39"/>
      <c r="CL9" s="40"/>
      <c r="CM9" s="41"/>
      <c r="CN9" s="3"/>
      <c r="CQ9" s="38"/>
      <c r="CR9" s="39"/>
      <c r="CS9" s="40"/>
      <c r="CT9" s="41"/>
      <c r="CU9" s="3"/>
      <c r="CX9" s="38"/>
      <c r="CY9" s="39"/>
      <c r="CZ9" s="40"/>
      <c r="DA9" s="41"/>
      <c r="DB9" s="3"/>
      <c r="DE9" s="38"/>
      <c r="DF9" s="39"/>
      <c r="DG9" s="40"/>
      <c r="DH9" s="41"/>
      <c r="DI9" s="3"/>
      <c r="DL9" s="38"/>
      <c r="DM9" s="39"/>
      <c r="DN9" s="40"/>
      <c r="DO9" s="41"/>
    </row>
    <row r="10" spans="1:126" ht="19.5" customHeight="1" thickBot="1">
      <c r="A10" s="1"/>
      <c r="B10" s="1"/>
      <c r="C10" s="18"/>
      <c r="D10" s="19" t="s">
        <v>77</v>
      </c>
      <c r="E10" s="1"/>
      <c r="F10" s="1"/>
      <c r="G10" s="1"/>
      <c r="H10" s="1"/>
      <c r="I10" s="1"/>
      <c r="J10" s="1"/>
      <c r="K10" s="1"/>
      <c r="N10" s="1"/>
      <c r="O10" s="152"/>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2"/>
      <c r="AQ10" s="3"/>
      <c r="BC10" s="156" t="s">
        <v>103</v>
      </c>
      <c r="BL10" s="3"/>
      <c r="BR10" s="42"/>
      <c r="BS10" s="3"/>
      <c r="BZ10" s="3"/>
      <c r="CG10" s="3"/>
      <c r="CN10" s="3"/>
      <c r="CU10" s="3"/>
      <c r="DB10" s="3"/>
      <c r="DI10" s="3"/>
    </row>
    <row r="11" spans="1:126" ht="55.9" customHeight="1" thickBot="1">
      <c r="A11" s="326" t="s">
        <v>22</v>
      </c>
      <c r="B11" s="327" t="s">
        <v>84</v>
      </c>
      <c r="C11" s="328" t="s">
        <v>10</v>
      </c>
      <c r="D11" s="45" t="s">
        <v>0</v>
      </c>
      <c r="E11" s="45" t="s">
        <v>12</v>
      </c>
      <c r="F11" s="45" t="s">
        <v>13</v>
      </c>
      <c r="G11" s="45" t="s">
        <v>11</v>
      </c>
      <c r="H11" s="329" t="s">
        <v>98</v>
      </c>
      <c r="I11" s="330" t="s">
        <v>166</v>
      </c>
      <c r="J11" s="330" t="s">
        <v>188</v>
      </c>
      <c r="K11" s="330" t="s">
        <v>9</v>
      </c>
      <c r="L11" s="330" t="s">
        <v>33</v>
      </c>
      <c r="M11" s="330" t="s">
        <v>1</v>
      </c>
      <c r="N11" s="330" t="s">
        <v>86</v>
      </c>
      <c r="O11" s="45" t="s">
        <v>11</v>
      </c>
      <c r="P11" s="329" t="s">
        <v>222</v>
      </c>
      <c r="Q11" s="45" t="s">
        <v>2</v>
      </c>
      <c r="R11" s="45" t="s">
        <v>54</v>
      </c>
      <c r="S11" s="330" t="s">
        <v>67</v>
      </c>
      <c r="T11" s="330" t="s">
        <v>79</v>
      </c>
      <c r="U11" s="330" t="s">
        <v>217</v>
      </c>
      <c r="V11" s="331" t="s">
        <v>220</v>
      </c>
      <c r="W11" s="327" t="s">
        <v>55</v>
      </c>
      <c r="X11" s="332" t="s">
        <v>75</v>
      </c>
      <c r="Y11" s="330" t="s">
        <v>19</v>
      </c>
      <c r="Z11" s="330" t="s">
        <v>71</v>
      </c>
      <c r="AA11" s="330" t="s">
        <v>20</v>
      </c>
      <c r="AB11" s="330" t="s">
        <v>74</v>
      </c>
      <c r="AC11" s="331" t="s">
        <v>21</v>
      </c>
      <c r="AD11" s="327" t="s">
        <v>70</v>
      </c>
      <c r="AE11" s="333" t="s">
        <v>72</v>
      </c>
      <c r="AF11" s="333" t="s">
        <v>73</v>
      </c>
      <c r="AG11" s="334" t="s">
        <v>99</v>
      </c>
      <c r="AH11" s="334" t="s">
        <v>100</v>
      </c>
      <c r="AI11" s="334" t="s">
        <v>101</v>
      </c>
      <c r="AJ11" s="334" t="s">
        <v>102</v>
      </c>
      <c r="AK11" s="335" t="s">
        <v>62</v>
      </c>
      <c r="AL11" s="336" t="s">
        <v>66</v>
      </c>
      <c r="AM11" s="335" t="s">
        <v>63</v>
      </c>
      <c r="AN11" s="337" t="s">
        <v>87</v>
      </c>
      <c r="AO11" s="338" t="s">
        <v>85</v>
      </c>
      <c r="AP11" s="45" t="s">
        <v>34</v>
      </c>
      <c r="AQ11" s="45" t="s">
        <v>64</v>
      </c>
      <c r="AR11" s="45" t="s">
        <v>65</v>
      </c>
      <c r="AS11" s="339" t="s">
        <v>194</v>
      </c>
      <c r="AT11" s="340" t="s">
        <v>195</v>
      </c>
      <c r="AU11" s="340" t="s">
        <v>196</v>
      </c>
      <c r="AV11" s="340" t="s">
        <v>197</v>
      </c>
      <c r="AW11" s="340" t="s">
        <v>198</v>
      </c>
      <c r="AX11" s="340" t="s">
        <v>199</v>
      </c>
      <c r="AY11" s="340" t="s">
        <v>200</v>
      </c>
      <c r="AZ11" s="340" t="s">
        <v>201</v>
      </c>
      <c r="BA11" s="340" t="s">
        <v>202</v>
      </c>
      <c r="BB11" s="340" t="s">
        <v>203</v>
      </c>
      <c r="BC11" s="329" t="s">
        <v>105</v>
      </c>
      <c r="BD11" s="340" t="s">
        <v>104</v>
      </c>
      <c r="BE11" s="340" t="s">
        <v>106</v>
      </c>
      <c r="BF11" s="341" t="s">
        <v>107</v>
      </c>
      <c r="BG11" s="342" t="s">
        <v>424</v>
      </c>
      <c r="BH11" s="343" t="s">
        <v>227</v>
      </c>
      <c r="BI11" s="344" t="s">
        <v>229</v>
      </c>
      <c r="BJ11" s="344" t="s">
        <v>231</v>
      </c>
      <c r="BK11" s="330" t="s">
        <v>233</v>
      </c>
      <c r="BL11" s="330" t="s">
        <v>235</v>
      </c>
      <c r="BM11" s="338" t="s">
        <v>237</v>
      </c>
      <c r="BN11" s="331" t="s">
        <v>239</v>
      </c>
      <c r="BO11" s="343" t="s">
        <v>240</v>
      </c>
      <c r="BP11" s="344" t="s">
        <v>241</v>
      </c>
      <c r="BQ11" s="344" t="s">
        <v>242</v>
      </c>
      <c r="BR11" s="330" t="s">
        <v>243</v>
      </c>
      <c r="BS11" s="330" t="s">
        <v>244</v>
      </c>
      <c r="BT11" s="338" t="s">
        <v>245</v>
      </c>
      <c r="BU11" s="331" t="s">
        <v>246</v>
      </c>
      <c r="BV11" s="343" t="s">
        <v>247</v>
      </c>
      <c r="BW11" s="344" t="s">
        <v>248</v>
      </c>
      <c r="BX11" s="344" t="s">
        <v>249</v>
      </c>
      <c r="BY11" s="330" t="s">
        <v>250</v>
      </c>
      <c r="BZ11" s="330" t="s">
        <v>251</v>
      </c>
      <c r="CA11" s="338" t="s">
        <v>252</v>
      </c>
      <c r="CB11" s="331" t="s">
        <v>253</v>
      </c>
      <c r="CC11" s="327" t="s">
        <v>261</v>
      </c>
      <c r="CD11" s="344" t="s">
        <v>263</v>
      </c>
      <c r="CE11" s="344" t="s">
        <v>265</v>
      </c>
      <c r="CF11" s="330" t="s">
        <v>267</v>
      </c>
      <c r="CG11" s="330" t="s">
        <v>269</v>
      </c>
      <c r="CH11" s="338" t="s">
        <v>271</v>
      </c>
      <c r="CI11" s="331" t="s">
        <v>273</v>
      </c>
      <c r="CJ11" s="327" t="s">
        <v>274</v>
      </c>
      <c r="CK11" s="344" t="s">
        <v>275</v>
      </c>
      <c r="CL11" s="344" t="s">
        <v>276</v>
      </c>
      <c r="CM11" s="330" t="s">
        <v>277</v>
      </c>
      <c r="CN11" s="330" t="s">
        <v>278</v>
      </c>
      <c r="CO11" s="338" t="s">
        <v>279</v>
      </c>
      <c r="CP11" s="331" t="s">
        <v>280</v>
      </c>
      <c r="CQ11" s="327" t="s">
        <v>281</v>
      </c>
      <c r="CR11" s="344" t="s">
        <v>282</v>
      </c>
      <c r="CS11" s="344" t="s">
        <v>283</v>
      </c>
      <c r="CT11" s="330" t="s">
        <v>284</v>
      </c>
      <c r="CU11" s="330" t="s">
        <v>285</v>
      </c>
      <c r="CV11" s="338" t="s">
        <v>286</v>
      </c>
      <c r="CW11" s="331" t="s">
        <v>287</v>
      </c>
      <c r="CX11" s="327" t="s">
        <v>288</v>
      </c>
      <c r="CY11" s="344" t="s">
        <v>289</v>
      </c>
      <c r="CZ11" s="344" t="s">
        <v>290</v>
      </c>
      <c r="DA11" s="330" t="s">
        <v>291</v>
      </c>
      <c r="DB11" s="330" t="s">
        <v>292</v>
      </c>
      <c r="DC11" s="338" t="s">
        <v>293</v>
      </c>
      <c r="DD11" s="331" t="s">
        <v>294</v>
      </c>
      <c r="DE11" s="327" t="s">
        <v>295</v>
      </c>
      <c r="DF11" s="344" t="s">
        <v>296</v>
      </c>
      <c r="DG11" s="344" t="s">
        <v>297</v>
      </c>
      <c r="DH11" s="330" t="s">
        <v>298</v>
      </c>
      <c r="DI11" s="330" t="s">
        <v>299</v>
      </c>
      <c r="DJ11" s="338" t="s">
        <v>300</v>
      </c>
      <c r="DK11" s="331" t="s">
        <v>301</v>
      </c>
      <c r="DL11" s="327" t="s">
        <v>302</v>
      </c>
      <c r="DM11" s="344" t="s">
        <v>303</v>
      </c>
      <c r="DN11" s="344" t="s">
        <v>304</v>
      </c>
      <c r="DO11" s="330" t="s">
        <v>305</v>
      </c>
      <c r="DP11" s="330" t="s">
        <v>306</v>
      </c>
      <c r="DQ11" s="338" t="s">
        <v>307</v>
      </c>
      <c r="DR11" s="331" t="s">
        <v>308</v>
      </c>
      <c r="DS11" s="345" t="s">
        <v>76</v>
      </c>
      <c r="DT11" s="331" t="s">
        <v>15</v>
      </c>
      <c r="DU11" s="346" t="s">
        <v>108</v>
      </c>
      <c r="DV11" s="325"/>
    </row>
    <row r="12" spans="1:126" ht="26.25" customHeight="1">
      <c r="A12" s="347" t="s">
        <v>68</v>
      </c>
      <c r="B12" s="225" t="s">
        <v>159</v>
      </c>
      <c r="C12" s="226" t="s">
        <v>160</v>
      </c>
      <c r="D12" s="227" t="s">
        <v>162</v>
      </c>
      <c r="E12" s="227" t="s">
        <v>163</v>
      </c>
      <c r="F12" s="227" t="s">
        <v>164</v>
      </c>
      <c r="G12" s="227" t="s">
        <v>165</v>
      </c>
      <c r="H12" s="227" t="s">
        <v>211</v>
      </c>
      <c r="I12" s="228" t="s">
        <v>425</v>
      </c>
      <c r="J12" s="228" t="s">
        <v>426</v>
      </c>
      <c r="K12" s="227">
        <v>1</v>
      </c>
      <c r="L12" s="227"/>
      <c r="M12" s="227" t="s">
        <v>161</v>
      </c>
      <c r="N12" s="227" t="s">
        <v>170</v>
      </c>
      <c r="O12" s="229" t="s">
        <v>171</v>
      </c>
      <c r="P12" s="229" t="s">
        <v>223</v>
      </c>
      <c r="Q12" s="230">
        <v>1.7</v>
      </c>
      <c r="R12" s="231" t="s">
        <v>56</v>
      </c>
      <c r="S12" s="268">
        <v>15000</v>
      </c>
      <c r="T12" s="138">
        <f>IF(Q12=115%,HLOOKUP(R12,$X$5:$AA$9,2,FALSE),IF(Q12=130%,HLOOKUP(R12,$X$5:$AA$9,3,FALSE),IF(Q12=150%,HLOOKUP(R12,$X$5:$AA$9,4,FALSE),HLOOKUP(R12,$X$5:$AA$9,5,FALSE))))</f>
        <v>70.099999999999994</v>
      </c>
      <c r="U12" s="255">
        <f>ROUNDDOWN(S12*T12/2,-2)</f>
        <v>525700</v>
      </c>
      <c r="V12" s="269"/>
      <c r="W12" s="270">
        <f>U12-V12</f>
        <v>525700</v>
      </c>
      <c r="X12" s="291" t="s">
        <v>78</v>
      </c>
      <c r="Y12" s="265">
        <f t="shared" ref="Y12:Y31" si="0">IF(X12="×",W12,ROUNDUP(W12/2,-3))</f>
        <v>525700</v>
      </c>
      <c r="Z12" s="139"/>
      <c r="AA12" s="255">
        <f t="shared" ref="AA12:AA30" si="1">W12-Y12</f>
        <v>0</v>
      </c>
      <c r="AB12" s="181" t="str">
        <f t="shared" ref="AB12:AB13" si="2">IF(AA12=0,"―","　月　日")</f>
        <v>―</v>
      </c>
      <c r="AC12" s="196">
        <f t="shared" ref="AC12:AC30" si="3">V12+Y12+AA12</f>
        <v>525700</v>
      </c>
      <c r="AD12" s="195">
        <f t="shared" ref="AD12" si="4">U12</f>
        <v>525700</v>
      </c>
      <c r="AE12" s="277">
        <v>55</v>
      </c>
      <c r="AF12" s="256">
        <f t="shared" ref="AF12:AF30" si="5">AE12</f>
        <v>55</v>
      </c>
      <c r="AG12" s="277">
        <v>30</v>
      </c>
      <c r="AH12" s="277">
        <v>20</v>
      </c>
      <c r="AI12" s="277"/>
      <c r="AJ12" s="277"/>
      <c r="AK12" s="317">
        <v>16000</v>
      </c>
      <c r="AL12" s="257" cm="1">
        <f t="array" ref="AL12">ROUND(_xlfn.IFS($R12="Ａ重油",AK12*1,$R12="灯油",AK12*0.939,$R12="ＬＰガス",AK12*1.299,$R12="ＬＮＧ",AK12*1.56),0)</f>
        <v>16000</v>
      </c>
      <c r="AM12" s="317">
        <v>13000</v>
      </c>
      <c r="AN12" s="257" cm="1">
        <f t="array" ref="AN12">ROUND(_xlfn.IFS($R12="Ａ重油",AM12*1,$R12="灯油",AM12*0.939,$R12="ＬＰガス",AM12*1.299,$R12="ＬＮＧ",AM12*1.56),0)</f>
        <v>13000</v>
      </c>
      <c r="AO12" s="321" t="s">
        <v>182</v>
      </c>
      <c r="AP12" s="322" t="s">
        <v>183</v>
      </c>
      <c r="AQ12" s="246"/>
      <c r="AR12" s="246"/>
      <c r="AS12" s="356">
        <v>5</v>
      </c>
      <c r="AT12" s="357">
        <v>40</v>
      </c>
      <c r="AU12" s="357"/>
      <c r="AV12" s="357"/>
      <c r="AW12" s="357"/>
      <c r="AX12" s="357"/>
      <c r="AY12" s="357"/>
      <c r="AZ12" s="357"/>
      <c r="BA12" s="357"/>
      <c r="BB12" s="357"/>
      <c r="BC12" s="357" t="s">
        <v>206</v>
      </c>
      <c r="BD12" s="357">
        <v>20</v>
      </c>
      <c r="BE12" s="357" t="s">
        <v>207</v>
      </c>
      <c r="BF12" s="357">
        <v>30</v>
      </c>
      <c r="BG12" s="358">
        <v>2000</v>
      </c>
      <c r="BH12" s="187">
        <f t="shared" ref="BH12:BH31" si="6">VLOOKUP($R12,$BJ$5:$BL$8,3,0)</f>
        <v>0</v>
      </c>
      <c r="BI12" s="188"/>
      <c r="BJ12" s="189">
        <f t="shared" ref="BJ12:BJ31" si="7">VLOOKUP($R12,BJ$5:BK$8,2,0)*BI12</f>
        <v>0</v>
      </c>
      <c r="BK12" s="190">
        <f t="shared" ref="BK12:BK31" si="8">SUM(BL12:BM12)</f>
        <v>0</v>
      </c>
      <c r="BL12" s="190">
        <f t="shared" ref="BL12:BL31" si="9">IF(ROUNDDOWN(BH12*BJ12*1/2,0)&lt;$AC12,ROUNDDOWN(BH12*BJ12*1/2,0),$AC12)</f>
        <v>0</v>
      </c>
      <c r="BM12" s="191">
        <f t="shared" ref="BM12:BM31" si="10">BL12</f>
        <v>0</v>
      </c>
      <c r="BN12" s="192">
        <f t="shared" ref="BN12:BN31" si="11">$AC12-BL12</f>
        <v>525700</v>
      </c>
      <c r="BO12" s="193">
        <f t="shared" ref="BO12:BO31" si="12">VLOOKUP($R12,$BQ$5:$BS$8,3,0)</f>
        <v>0</v>
      </c>
      <c r="BP12" s="188"/>
      <c r="BQ12" s="189">
        <f t="shared" ref="BQ12:BQ31" si="13">VLOOKUP($R12,BQ$5:BR$8,2,0)*BP12</f>
        <v>0</v>
      </c>
      <c r="BR12" s="190">
        <f t="shared" ref="BR12:BR31" si="14">SUM(BS12:BT12)</f>
        <v>0</v>
      </c>
      <c r="BS12" s="190">
        <f t="shared" ref="BS12:BS31" si="15">IF(ROUNDDOWN(BO12*BQ12*1/2,0)&lt;BN12,ROUNDDOWN(BO12*BQ12*1/2,0),BN12)</f>
        <v>0</v>
      </c>
      <c r="BT12" s="191">
        <f t="shared" ref="BT12:BT31" si="16">BS12</f>
        <v>0</v>
      </c>
      <c r="BU12" s="192">
        <f t="shared" ref="BU12:BU31" si="17">BN12-BS12</f>
        <v>525700</v>
      </c>
      <c r="BV12" s="193">
        <f t="shared" ref="BV12:BV31" si="18">VLOOKUP($R12,BX$5:BZ$8,3,0)</f>
        <v>0</v>
      </c>
      <c r="BW12" s="188"/>
      <c r="BX12" s="189">
        <f t="shared" ref="BX12:BX31" si="19">VLOOKUP($R12,BX$5:BY$8,2,0)*BW12</f>
        <v>0</v>
      </c>
      <c r="BY12" s="190">
        <f t="shared" ref="BY12:BY31" si="20">SUM(BZ12:CA12)</f>
        <v>0</v>
      </c>
      <c r="BZ12" s="190">
        <f t="shared" ref="BZ12:BZ31" si="21">IF(ROUNDDOWN(BV12*BX12*1/2,0)&lt;BU12,ROUNDDOWN(BV12*BX12*1/2,0),BU12)</f>
        <v>0</v>
      </c>
      <c r="CA12" s="191">
        <f t="shared" ref="CA12:CA31" si="22">BZ12</f>
        <v>0</v>
      </c>
      <c r="CB12" s="192">
        <f t="shared" ref="CB12:CB31" si="23">BU12-BZ12</f>
        <v>525700</v>
      </c>
      <c r="CC12" s="193">
        <f t="shared" ref="CC12:CC31" si="24">VLOOKUP($R12,CE$5:CG$8,3,0)</f>
        <v>0</v>
      </c>
      <c r="CD12" s="188"/>
      <c r="CE12" s="189">
        <f t="shared" ref="CE12:CE31" si="25">VLOOKUP($R12,CE$5:CF$8,2,0)*CD12</f>
        <v>0</v>
      </c>
      <c r="CF12" s="190">
        <f t="shared" ref="CF12:CF31" si="26">SUM(CG12:CH12)</f>
        <v>0</v>
      </c>
      <c r="CG12" s="190">
        <f t="shared" ref="CG12:CG31" si="27">IF(ROUNDDOWN(CC12*CE12*1/2,0)&lt;CB12,ROUNDDOWN(CC12*CE12*1/2,0),CB12)</f>
        <v>0</v>
      </c>
      <c r="CH12" s="191">
        <f t="shared" ref="CH12:CH31" si="28">CG12</f>
        <v>0</v>
      </c>
      <c r="CI12" s="192">
        <f t="shared" ref="CI12:CI31" si="29">CB12-CG12</f>
        <v>525700</v>
      </c>
      <c r="CJ12" s="193">
        <f t="shared" ref="CJ12:CJ31" si="30">VLOOKUP($R12,CL$5:CN$8,3,0)</f>
        <v>0</v>
      </c>
      <c r="CK12" s="188"/>
      <c r="CL12" s="189">
        <f t="shared" ref="CL12:CL31" si="31">VLOOKUP($R12,CL$5:CM$8,2,0)*CK12</f>
        <v>0</v>
      </c>
      <c r="CM12" s="190">
        <f t="shared" ref="CM12:CM31" si="32">SUM(CN12:CO12)</f>
        <v>0</v>
      </c>
      <c r="CN12" s="190">
        <f t="shared" ref="CN12:CN31" si="33">IF(ROUNDDOWN(CJ12*CL12*1/2,0)&lt;CI12,ROUNDDOWN(CJ12*CL12*1/2,0),CI12)</f>
        <v>0</v>
      </c>
      <c r="CO12" s="191">
        <f t="shared" ref="CO12:CO31" si="34">CN12</f>
        <v>0</v>
      </c>
      <c r="CP12" s="192">
        <f t="shared" ref="CP12:CP31" si="35">CI12-CN12</f>
        <v>525700</v>
      </c>
      <c r="CQ12" s="193">
        <f t="shared" ref="CQ12:CQ31" si="36">VLOOKUP($R12,CS$5:CU$8,3,0)</f>
        <v>0</v>
      </c>
      <c r="CR12" s="188"/>
      <c r="CS12" s="189">
        <f t="shared" ref="CS12:CS31" si="37">VLOOKUP($R12,CS$5:CT$8,2,0)*CR12</f>
        <v>0</v>
      </c>
      <c r="CT12" s="190">
        <f t="shared" ref="CT12:CT31" si="38">SUM(CU12:CV12)</f>
        <v>0</v>
      </c>
      <c r="CU12" s="190">
        <f t="shared" ref="CU12:CU31" si="39">IF(ROUNDDOWN(CQ12*CS12*1/2,0)&lt;CP12,ROUNDDOWN(CQ12*CS12*1/2,0),CP12)</f>
        <v>0</v>
      </c>
      <c r="CV12" s="191">
        <f t="shared" ref="CV12:CV31" si="40">CU12</f>
        <v>0</v>
      </c>
      <c r="CW12" s="192">
        <f t="shared" ref="CW12:CW31" si="41">CP12-CU12</f>
        <v>525700</v>
      </c>
      <c r="CX12" s="193">
        <f t="shared" ref="CX12:CX31" si="42">VLOOKUP($R12,CZ$5:DB$8,3,0)</f>
        <v>0</v>
      </c>
      <c r="CY12" s="188"/>
      <c r="CZ12" s="189">
        <f t="shared" ref="CZ12:CZ31" si="43">VLOOKUP($R12,CZ$5:DA$8,2,0)*CY12</f>
        <v>0</v>
      </c>
      <c r="DA12" s="190">
        <f t="shared" ref="DA12:DA31" si="44">SUM(DB12:DC12)</f>
        <v>0</v>
      </c>
      <c r="DB12" s="190">
        <f t="shared" ref="DB12:DB31" si="45">IF(ROUNDDOWN(CX12*CZ12*1/2,0)&lt;CW12,ROUNDDOWN(CX12*CZ12*1/2,0),CW12)</f>
        <v>0</v>
      </c>
      <c r="DC12" s="191">
        <f t="shared" ref="DC12:DC31" si="46">DB12</f>
        <v>0</v>
      </c>
      <c r="DD12" s="192">
        <f t="shared" ref="DD12:DD31" si="47">CW12-DB12</f>
        <v>525700</v>
      </c>
      <c r="DE12" s="193">
        <f t="shared" ref="DE12:DE31" si="48">VLOOKUP($R12,DG$5:DI$8,3,0)</f>
        <v>0</v>
      </c>
      <c r="DF12" s="194"/>
      <c r="DG12" s="189">
        <f t="shared" ref="DG12:DG31" si="49">VLOOKUP($R12,DG$5:DH$8,2,0)*DF12</f>
        <v>0</v>
      </c>
      <c r="DH12" s="190">
        <f t="shared" ref="DH12:DH31" si="50">SUM(DI12:DJ12)</f>
        <v>0</v>
      </c>
      <c r="DI12" s="190">
        <f t="shared" ref="DI12:DI31" si="51">IF(ROUNDDOWN(DE12*DG12*1/2,0)&lt;DD12,ROUNDDOWN(DE12*DG12*1/2,0),DD12)</f>
        <v>0</v>
      </c>
      <c r="DJ12" s="191">
        <f t="shared" ref="DJ12:DJ31" si="52">DI12</f>
        <v>0</v>
      </c>
      <c r="DK12" s="192">
        <f t="shared" ref="DK12:DK31" si="53">DD12-DI12</f>
        <v>525700</v>
      </c>
      <c r="DL12" s="187">
        <f t="shared" ref="DL12:DL31" si="54">VLOOKUP($R12,DN$5:DP$8,3,0)</f>
        <v>0</v>
      </c>
      <c r="DM12" s="194"/>
      <c r="DN12" s="189">
        <f t="shared" ref="DN12:DN31" si="55">VLOOKUP($R12,DN$5:DO$8,2,0)*DM12</f>
        <v>0</v>
      </c>
      <c r="DO12" s="190">
        <f t="shared" ref="DO12:DO31" si="56">SUM(DP12:DQ12)</f>
        <v>0</v>
      </c>
      <c r="DP12" s="190">
        <f t="shared" ref="DP12:DP31" si="57">IF(ROUNDDOWN(DL12*DN12*1/2,0)&lt;DK12,ROUNDDOWN(DL12*DN12*1/2,0),DK12)</f>
        <v>0</v>
      </c>
      <c r="DQ12" s="191">
        <f t="shared" ref="DQ12:DQ31" si="58">DP12</f>
        <v>0</v>
      </c>
      <c r="DR12" s="192">
        <f t="shared" ref="DR12:DR31" si="59">DK12-DP12</f>
        <v>525700</v>
      </c>
      <c r="DS12" s="195">
        <f t="shared" ref="DS12:DS31" si="60">BL12+BS12+BZ12+CG12+CN12+CU12+DB12+DI12+DP12</f>
        <v>0</v>
      </c>
      <c r="DT12" s="196">
        <f t="shared" ref="DT12:DT31" si="61">AC12-DS12</f>
        <v>525700</v>
      </c>
      <c r="DU12" s="196">
        <f t="shared" ref="DU12:DU31" si="62">BI12+BP12+BW12+CD12+CK12+CR12+CY12+DF12+DM12</f>
        <v>0</v>
      </c>
    </row>
    <row r="13" spans="1:126" ht="26.25" customHeight="1">
      <c r="A13" s="141"/>
      <c r="B13" s="232"/>
      <c r="C13" s="233"/>
      <c r="D13" s="234"/>
      <c r="E13" s="234"/>
      <c r="F13" s="234"/>
      <c r="G13" s="234"/>
      <c r="H13" s="234"/>
      <c r="I13" s="235"/>
      <c r="J13" s="235"/>
      <c r="K13" s="234">
        <v>2</v>
      </c>
      <c r="L13" s="234"/>
      <c r="M13" s="234"/>
      <c r="N13" s="234"/>
      <c r="O13" s="236"/>
      <c r="P13" s="236" t="s">
        <v>223</v>
      </c>
      <c r="Q13" s="237">
        <v>1.7</v>
      </c>
      <c r="R13" s="238" t="s">
        <v>56</v>
      </c>
      <c r="S13" s="271">
        <v>12000</v>
      </c>
      <c r="T13" s="134">
        <f t="shared" ref="T13:T31" si="63">IF(Q13=115%,HLOOKUP(R13,$X$5:$AA$9,2,FALSE),IF(Q13=130%,HLOOKUP(R13,$X$5:$AA$9,3,FALSE),IF(Q13=150%,HLOOKUP(R13,$X$5:$AA$9,4,FALSE),HLOOKUP(R13,$X$5:$AA$9,5,FALSE))))</f>
        <v>70.099999999999994</v>
      </c>
      <c r="U13" s="258">
        <f t="shared" ref="U13:U30" si="64">ROUNDDOWN(S13*T13/2,-2)</f>
        <v>420600</v>
      </c>
      <c r="V13" s="272"/>
      <c r="W13" s="273">
        <f t="shared" ref="W13:W30" si="65">U13-V13</f>
        <v>420600</v>
      </c>
      <c r="X13" s="292" t="s">
        <v>78</v>
      </c>
      <c r="Y13" s="266">
        <f t="shared" si="0"/>
        <v>420600</v>
      </c>
      <c r="Z13" s="135"/>
      <c r="AA13" s="258">
        <f t="shared" si="1"/>
        <v>0</v>
      </c>
      <c r="AB13" s="182" t="str">
        <f t="shared" si="2"/>
        <v>―</v>
      </c>
      <c r="AC13" s="206">
        <f t="shared" si="3"/>
        <v>420600</v>
      </c>
      <c r="AD13" s="205">
        <f t="shared" ref="AD13:AD30" si="66">U13</f>
        <v>420600</v>
      </c>
      <c r="AE13" s="278">
        <v>40</v>
      </c>
      <c r="AF13" s="259">
        <f t="shared" si="5"/>
        <v>40</v>
      </c>
      <c r="AG13" s="278"/>
      <c r="AH13" s="278"/>
      <c r="AI13" s="278">
        <v>40</v>
      </c>
      <c r="AJ13" s="278"/>
      <c r="AK13" s="318">
        <v>12000</v>
      </c>
      <c r="AL13" s="260" cm="1">
        <f t="array" ref="AL13">ROUND(_xlfn.IFS($R13="Ａ重油",AK13*1,$R13="灯油",AK13*0.939,$R13="ＬＰガス",AK13*1.299,$R13="ＬＮＧ",AK13*1.56),0)</f>
        <v>12000</v>
      </c>
      <c r="AM13" s="318">
        <v>10000</v>
      </c>
      <c r="AN13" s="260" cm="1">
        <f t="array" ref="AN13">ROUND(_xlfn.IFS($R13="Ａ重油",AM13*1,$R13="灯油",AM13*0.939,$R13="ＬＰガス",AM13*1.299,$R13="ＬＮＧ",AM13*1.56),0)</f>
        <v>10000</v>
      </c>
      <c r="AO13" s="323" t="s">
        <v>184</v>
      </c>
      <c r="AP13" s="324" t="s">
        <v>185</v>
      </c>
      <c r="AQ13" s="247"/>
      <c r="AR13" s="247"/>
      <c r="AS13" s="359"/>
      <c r="AT13" s="360"/>
      <c r="AU13" s="360"/>
      <c r="AV13" s="360"/>
      <c r="AW13" s="360"/>
      <c r="AX13" s="360"/>
      <c r="AY13" s="360"/>
      <c r="AZ13" s="360">
        <v>2</v>
      </c>
      <c r="BA13" s="360" t="s">
        <v>208</v>
      </c>
      <c r="BB13" s="360">
        <v>20</v>
      </c>
      <c r="BC13" s="360"/>
      <c r="BD13" s="360"/>
      <c r="BE13" s="360"/>
      <c r="BF13" s="360"/>
      <c r="BG13" s="361">
        <v>0</v>
      </c>
      <c r="BH13" s="197">
        <f t="shared" si="6"/>
        <v>0</v>
      </c>
      <c r="BI13" s="198"/>
      <c r="BJ13" s="199">
        <f t="shared" si="7"/>
        <v>0</v>
      </c>
      <c r="BK13" s="200">
        <f t="shared" si="8"/>
        <v>0</v>
      </c>
      <c r="BL13" s="200">
        <f t="shared" si="9"/>
        <v>0</v>
      </c>
      <c r="BM13" s="201">
        <f t="shared" si="10"/>
        <v>0</v>
      </c>
      <c r="BN13" s="202">
        <f t="shared" si="11"/>
        <v>420600</v>
      </c>
      <c r="BO13" s="203">
        <f t="shared" si="12"/>
        <v>0</v>
      </c>
      <c r="BP13" s="198"/>
      <c r="BQ13" s="199">
        <f t="shared" si="13"/>
        <v>0</v>
      </c>
      <c r="BR13" s="200">
        <f t="shared" si="14"/>
        <v>0</v>
      </c>
      <c r="BS13" s="200">
        <f t="shared" si="15"/>
        <v>0</v>
      </c>
      <c r="BT13" s="201">
        <f t="shared" si="16"/>
        <v>0</v>
      </c>
      <c r="BU13" s="202">
        <f t="shared" si="17"/>
        <v>420600</v>
      </c>
      <c r="BV13" s="203">
        <f t="shared" si="18"/>
        <v>0</v>
      </c>
      <c r="BW13" s="198"/>
      <c r="BX13" s="199">
        <f t="shared" si="19"/>
        <v>0</v>
      </c>
      <c r="BY13" s="200">
        <f t="shared" si="20"/>
        <v>0</v>
      </c>
      <c r="BZ13" s="200">
        <f t="shared" si="21"/>
        <v>0</v>
      </c>
      <c r="CA13" s="201">
        <f t="shared" si="22"/>
        <v>0</v>
      </c>
      <c r="CB13" s="202">
        <f t="shared" si="23"/>
        <v>420600</v>
      </c>
      <c r="CC13" s="203">
        <f t="shared" si="24"/>
        <v>0</v>
      </c>
      <c r="CD13" s="198"/>
      <c r="CE13" s="199">
        <f t="shared" si="25"/>
        <v>0</v>
      </c>
      <c r="CF13" s="200">
        <f t="shared" si="26"/>
        <v>0</v>
      </c>
      <c r="CG13" s="200">
        <f t="shared" si="27"/>
        <v>0</v>
      </c>
      <c r="CH13" s="201">
        <f t="shared" si="28"/>
        <v>0</v>
      </c>
      <c r="CI13" s="202">
        <f t="shared" si="29"/>
        <v>420600</v>
      </c>
      <c r="CJ13" s="203">
        <f t="shared" si="30"/>
        <v>0</v>
      </c>
      <c r="CK13" s="198"/>
      <c r="CL13" s="199">
        <f t="shared" si="31"/>
        <v>0</v>
      </c>
      <c r="CM13" s="200">
        <f t="shared" si="32"/>
        <v>0</v>
      </c>
      <c r="CN13" s="200">
        <f t="shared" si="33"/>
        <v>0</v>
      </c>
      <c r="CO13" s="201">
        <f t="shared" si="34"/>
        <v>0</v>
      </c>
      <c r="CP13" s="202">
        <f t="shared" si="35"/>
        <v>420600</v>
      </c>
      <c r="CQ13" s="203">
        <f t="shared" si="36"/>
        <v>0</v>
      </c>
      <c r="CR13" s="198"/>
      <c r="CS13" s="199">
        <f t="shared" si="37"/>
        <v>0</v>
      </c>
      <c r="CT13" s="200">
        <f t="shared" si="38"/>
        <v>0</v>
      </c>
      <c r="CU13" s="200">
        <f t="shared" si="39"/>
        <v>0</v>
      </c>
      <c r="CV13" s="201">
        <f t="shared" si="40"/>
        <v>0</v>
      </c>
      <c r="CW13" s="202">
        <f t="shared" si="41"/>
        <v>420600</v>
      </c>
      <c r="CX13" s="203">
        <f t="shared" si="42"/>
        <v>0</v>
      </c>
      <c r="CY13" s="198"/>
      <c r="CZ13" s="199">
        <f t="shared" si="43"/>
        <v>0</v>
      </c>
      <c r="DA13" s="200">
        <f t="shared" si="44"/>
        <v>0</v>
      </c>
      <c r="DB13" s="200">
        <f t="shared" si="45"/>
        <v>0</v>
      </c>
      <c r="DC13" s="201">
        <f t="shared" si="46"/>
        <v>0</v>
      </c>
      <c r="DD13" s="202">
        <f t="shared" si="47"/>
        <v>420600</v>
      </c>
      <c r="DE13" s="203">
        <f t="shared" si="48"/>
        <v>0</v>
      </c>
      <c r="DF13" s="204"/>
      <c r="DG13" s="199">
        <f t="shared" si="49"/>
        <v>0</v>
      </c>
      <c r="DH13" s="200">
        <f t="shared" si="50"/>
        <v>0</v>
      </c>
      <c r="DI13" s="200">
        <f t="shared" si="51"/>
        <v>0</v>
      </c>
      <c r="DJ13" s="201">
        <f t="shared" si="52"/>
        <v>0</v>
      </c>
      <c r="DK13" s="202">
        <f t="shared" si="53"/>
        <v>420600</v>
      </c>
      <c r="DL13" s="197">
        <f t="shared" si="54"/>
        <v>0</v>
      </c>
      <c r="DM13" s="204"/>
      <c r="DN13" s="199">
        <f t="shared" si="55"/>
        <v>0</v>
      </c>
      <c r="DO13" s="200">
        <f t="shared" si="56"/>
        <v>0</v>
      </c>
      <c r="DP13" s="200">
        <f t="shared" si="57"/>
        <v>0</v>
      </c>
      <c r="DQ13" s="201">
        <f t="shared" si="58"/>
        <v>0</v>
      </c>
      <c r="DR13" s="202">
        <f t="shared" si="59"/>
        <v>420600</v>
      </c>
      <c r="DS13" s="205">
        <f t="shared" si="60"/>
        <v>0</v>
      </c>
      <c r="DT13" s="206">
        <f t="shared" si="61"/>
        <v>420600</v>
      </c>
      <c r="DU13" s="206">
        <f t="shared" si="62"/>
        <v>0</v>
      </c>
    </row>
    <row r="14" spans="1:126" ht="26.25" customHeight="1">
      <c r="A14" s="141"/>
      <c r="B14" s="232"/>
      <c r="C14" s="233"/>
      <c r="D14" s="234"/>
      <c r="E14" s="234"/>
      <c r="F14" s="234"/>
      <c r="G14" s="234"/>
      <c r="H14" s="234"/>
      <c r="I14" s="235"/>
      <c r="J14" s="235"/>
      <c r="K14" s="234">
        <v>3</v>
      </c>
      <c r="L14" s="234"/>
      <c r="M14" s="234"/>
      <c r="N14" s="234"/>
      <c r="O14" s="236"/>
      <c r="P14" s="236"/>
      <c r="Q14" s="237">
        <v>1.5</v>
      </c>
      <c r="R14" s="238" t="s">
        <v>56</v>
      </c>
      <c r="S14" s="271">
        <v>15000</v>
      </c>
      <c r="T14" s="134">
        <f t="shared" si="63"/>
        <v>50.1</v>
      </c>
      <c r="U14" s="258">
        <f t="shared" si="64"/>
        <v>375700</v>
      </c>
      <c r="V14" s="272"/>
      <c r="W14" s="273">
        <f t="shared" si="65"/>
        <v>375700</v>
      </c>
      <c r="X14" s="292" t="s">
        <v>158</v>
      </c>
      <c r="Y14" s="266">
        <f t="shared" si="0"/>
        <v>188000</v>
      </c>
      <c r="Z14" s="135"/>
      <c r="AA14" s="258">
        <f t="shared" si="1"/>
        <v>187700</v>
      </c>
      <c r="AB14" s="182" t="str">
        <f>IF(AA14=0,"―","　月　日")</f>
        <v>　月　日</v>
      </c>
      <c r="AC14" s="206">
        <f t="shared" si="3"/>
        <v>375700</v>
      </c>
      <c r="AD14" s="205">
        <f t="shared" si="66"/>
        <v>375700</v>
      </c>
      <c r="AE14" s="278">
        <v>35</v>
      </c>
      <c r="AF14" s="259">
        <f t="shared" si="5"/>
        <v>35</v>
      </c>
      <c r="AG14" s="278">
        <v>30</v>
      </c>
      <c r="AH14" s="278"/>
      <c r="AI14" s="278">
        <v>20</v>
      </c>
      <c r="AJ14" s="278"/>
      <c r="AK14" s="318">
        <v>17000</v>
      </c>
      <c r="AL14" s="260" cm="1">
        <f t="array" ref="AL14">ROUND(_xlfn.IFS($R14="Ａ重油",AK14*1,$R14="灯油",AK14*0.939,$R14="ＬＰガス",AK14*1.299,$R14="ＬＮＧ",AK14*1.56),0)</f>
        <v>17000</v>
      </c>
      <c r="AM14" s="318">
        <v>14000</v>
      </c>
      <c r="AN14" s="260" cm="1">
        <f t="array" ref="AN14">ROUND(_xlfn.IFS($R14="Ａ重油",AM14*1,$R14="灯油",AM14*0.939,$R14="ＬＰガス",AM14*1.299,$R14="ＬＮＧ",AM14*1.56),0)</f>
        <v>14000</v>
      </c>
      <c r="AO14" s="323" t="s">
        <v>186</v>
      </c>
      <c r="AP14" s="324" t="s">
        <v>187</v>
      </c>
      <c r="AQ14" s="247"/>
      <c r="AR14" s="247"/>
      <c r="AS14" s="359"/>
      <c r="AT14" s="360"/>
      <c r="AU14" s="360">
        <v>3</v>
      </c>
      <c r="AV14" s="360" t="s">
        <v>204</v>
      </c>
      <c r="AW14" s="360">
        <v>30</v>
      </c>
      <c r="AX14" s="360"/>
      <c r="AY14" s="360"/>
      <c r="AZ14" s="360"/>
      <c r="BA14" s="360"/>
      <c r="BB14" s="360"/>
      <c r="BC14" s="360"/>
      <c r="BD14" s="360"/>
      <c r="BE14" s="360"/>
      <c r="BF14" s="360"/>
      <c r="BG14" s="361">
        <v>1000</v>
      </c>
      <c r="BH14" s="197">
        <f t="shared" si="6"/>
        <v>0</v>
      </c>
      <c r="BI14" s="198"/>
      <c r="BJ14" s="199">
        <f t="shared" si="7"/>
        <v>0</v>
      </c>
      <c r="BK14" s="200">
        <f t="shared" si="8"/>
        <v>0</v>
      </c>
      <c r="BL14" s="200">
        <f t="shared" si="9"/>
        <v>0</v>
      </c>
      <c r="BM14" s="201">
        <f t="shared" si="10"/>
        <v>0</v>
      </c>
      <c r="BN14" s="202">
        <f t="shared" si="11"/>
        <v>375700</v>
      </c>
      <c r="BO14" s="203">
        <f t="shared" si="12"/>
        <v>0</v>
      </c>
      <c r="BP14" s="198"/>
      <c r="BQ14" s="199">
        <f t="shared" si="13"/>
        <v>0</v>
      </c>
      <c r="BR14" s="200">
        <f t="shared" si="14"/>
        <v>0</v>
      </c>
      <c r="BS14" s="200">
        <f t="shared" si="15"/>
        <v>0</v>
      </c>
      <c r="BT14" s="201">
        <f t="shared" si="16"/>
        <v>0</v>
      </c>
      <c r="BU14" s="202">
        <f t="shared" si="17"/>
        <v>375700</v>
      </c>
      <c r="BV14" s="203">
        <f t="shared" si="18"/>
        <v>0</v>
      </c>
      <c r="BW14" s="198"/>
      <c r="BX14" s="199">
        <f t="shared" si="19"/>
        <v>0</v>
      </c>
      <c r="BY14" s="200">
        <f t="shared" si="20"/>
        <v>0</v>
      </c>
      <c r="BZ14" s="200">
        <f t="shared" si="21"/>
        <v>0</v>
      </c>
      <c r="CA14" s="201">
        <f t="shared" si="22"/>
        <v>0</v>
      </c>
      <c r="CB14" s="202">
        <f t="shared" si="23"/>
        <v>375700</v>
      </c>
      <c r="CC14" s="203">
        <f t="shared" si="24"/>
        <v>0</v>
      </c>
      <c r="CD14" s="198"/>
      <c r="CE14" s="199">
        <f t="shared" si="25"/>
        <v>0</v>
      </c>
      <c r="CF14" s="200">
        <f t="shared" si="26"/>
        <v>0</v>
      </c>
      <c r="CG14" s="200">
        <f t="shared" si="27"/>
        <v>0</v>
      </c>
      <c r="CH14" s="201">
        <f t="shared" si="28"/>
        <v>0</v>
      </c>
      <c r="CI14" s="202">
        <f t="shared" si="29"/>
        <v>375700</v>
      </c>
      <c r="CJ14" s="203">
        <f t="shared" si="30"/>
        <v>0</v>
      </c>
      <c r="CK14" s="198"/>
      <c r="CL14" s="199">
        <f t="shared" si="31"/>
        <v>0</v>
      </c>
      <c r="CM14" s="200">
        <f t="shared" si="32"/>
        <v>0</v>
      </c>
      <c r="CN14" s="200">
        <f t="shared" si="33"/>
        <v>0</v>
      </c>
      <c r="CO14" s="201">
        <f t="shared" si="34"/>
        <v>0</v>
      </c>
      <c r="CP14" s="202">
        <f t="shared" si="35"/>
        <v>375700</v>
      </c>
      <c r="CQ14" s="203">
        <f t="shared" si="36"/>
        <v>0</v>
      </c>
      <c r="CR14" s="198"/>
      <c r="CS14" s="199">
        <f t="shared" si="37"/>
        <v>0</v>
      </c>
      <c r="CT14" s="200">
        <f t="shared" si="38"/>
        <v>0</v>
      </c>
      <c r="CU14" s="200">
        <f t="shared" si="39"/>
        <v>0</v>
      </c>
      <c r="CV14" s="201">
        <f t="shared" si="40"/>
        <v>0</v>
      </c>
      <c r="CW14" s="202">
        <f t="shared" si="41"/>
        <v>375700</v>
      </c>
      <c r="CX14" s="203">
        <f t="shared" si="42"/>
        <v>0</v>
      </c>
      <c r="CY14" s="198"/>
      <c r="CZ14" s="199">
        <f t="shared" si="43"/>
        <v>0</v>
      </c>
      <c r="DA14" s="200">
        <f t="shared" si="44"/>
        <v>0</v>
      </c>
      <c r="DB14" s="200">
        <f t="shared" si="45"/>
        <v>0</v>
      </c>
      <c r="DC14" s="201">
        <f t="shared" si="46"/>
        <v>0</v>
      </c>
      <c r="DD14" s="202">
        <f t="shared" si="47"/>
        <v>375700</v>
      </c>
      <c r="DE14" s="203">
        <f t="shared" si="48"/>
        <v>0</v>
      </c>
      <c r="DF14" s="204"/>
      <c r="DG14" s="199">
        <f t="shared" si="49"/>
        <v>0</v>
      </c>
      <c r="DH14" s="200">
        <f t="shared" si="50"/>
        <v>0</v>
      </c>
      <c r="DI14" s="200">
        <f t="shared" si="51"/>
        <v>0</v>
      </c>
      <c r="DJ14" s="201">
        <f t="shared" si="52"/>
        <v>0</v>
      </c>
      <c r="DK14" s="202">
        <f t="shared" si="53"/>
        <v>375700</v>
      </c>
      <c r="DL14" s="197">
        <f t="shared" si="54"/>
        <v>0</v>
      </c>
      <c r="DM14" s="204"/>
      <c r="DN14" s="199">
        <f t="shared" si="55"/>
        <v>0</v>
      </c>
      <c r="DO14" s="200">
        <f t="shared" si="56"/>
        <v>0</v>
      </c>
      <c r="DP14" s="200">
        <f t="shared" si="57"/>
        <v>0</v>
      </c>
      <c r="DQ14" s="201">
        <f t="shared" si="58"/>
        <v>0</v>
      </c>
      <c r="DR14" s="202">
        <f t="shared" si="59"/>
        <v>375700</v>
      </c>
      <c r="DS14" s="205">
        <f t="shared" si="60"/>
        <v>0</v>
      </c>
      <c r="DT14" s="206">
        <f t="shared" si="61"/>
        <v>375700</v>
      </c>
      <c r="DU14" s="206">
        <f t="shared" si="62"/>
        <v>0</v>
      </c>
    </row>
    <row r="15" spans="1:126" ht="26.25" customHeight="1">
      <c r="A15" s="141"/>
      <c r="B15" s="232"/>
      <c r="C15" s="233"/>
      <c r="D15" s="234"/>
      <c r="E15" s="234"/>
      <c r="F15" s="234"/>
      <c r="G15" s="234"/>
      <c r="H15" s="234"/>
      <c r="I15" s="235"/>
      <c r="J15" s="235"/>
      <c r="K15" s="234">
        <v>4</v>
      </c>
      <c r="L15" s="234"/>
      <c r="M15" s="234"/>
      <c r="N15" s="234"/>
      <c r="O15" s="236"/>
      <c r="P15" s="236"/>
      <c r="Q15" s="237">
        <v>1.5</v>
      </c>
      <c r="R15" s="238" t="s">
        <v>56</v>
      </c>
      <c r="S15" s="271">
        <v>19000</v>
      </c>
      <c r="T15" s="134">
        <f t="shared" si="63"/>
        <v>50.1</v>
      </c>
      <c r="U15" s="258">
        <f t="shared" si="64"/>
        <v>475900</v>
      </c>
      <c r="V15" s="272"/>
      <c r="W15" s="273">
        <f t="shared" si="65"/>
        <v>475900</v>
      </c>
      <c r="X15" s="292" t="s">
        <v>78</v>
      </c>
      <c r="Y15" s="266">
        <f t="shared" si="0"/>
        <v>475900</v>
      </c>
      <c r="Z15" s="135"/>
      <c r="AA15" s="258">
        <f t="shared" si="1"/>
        <v>0</v>
      </c>
      <c r="AB15" s="182" t="str">
        <f t="shared" ref="AB15:AB31" si="67">IF(AA15=0,"―","　月　日")</f>
        <v>―</v>
      </c>
      <c r="AC15" s="206">
        <f t="shared" si="3"/>
        <v>475900</v>
      </c>
      <c r="AD15" s="205">
        <f t="shared" si="66"/>
        <v>475900</v>
      </c>
      <c r="AE15" s="278">
        <v>30</v>
      </c>
      <c r="AF15" s="259">
        <f t="shared" si="5"/>
        <v>30</v>
      </c>
      <c r="AG15" s="278"/>
      <c r="AH15" s="278"/>
      <c r="AI15" s="278"/>
      <c r="AJ15" s="278"/>
      <c r="AK15" s="318">
        <v>19000</v>
      </c>
      <c r="AL15" s="260" cm="1">
        <f t="array" ref="AL15">ROUND(_xlfn.IFS($R15="Ａ重油",AK15*1,$R15="灯油",AK15*0.939,$R15="ＬＰガス",AK15*1.299,$R15="ＬＮＧ",AK15*1.56),0)</f>
        <v>19000</v>
      </c>
      <c r="AM15" s="318">
        <v>15000</v>
      </c>
      <c r="AN15" s="260" cm="1">
        <f t="array" ref="AN15">ROUND(_xlfn.IFS($R15="Ａ重油",AM15*1,$R15="灯油",AM15*0.939,$R15="ＬＰガス",AM15*1.299,$R15="ＬＮＧ",AM15*1.56),0)</f>
        <v>15000</v>
      </c>
      <c r="AO15" s="43"/>
      <c r="AP15" s="46"/>
      <c r="AQ15" s="247"/>
      <c r="AR15" s="247"/>
      <c r="AS15" s="359"/>
      <c r="AT15" s="360"/>
      <c r="AU15" s="360"/>
      <c r="AV15" s="360"/>
      <c r="AW15" s="360"/>
      <c r="AX15" s="360"/>
      <c r="AY15" s="360"/>
      <c r="AZ15" s="360"/>
      <c r="BA15" s="360"/>
      <c r="BB15" s="360"/>
      <c r="BC15" s="360"/>
      <c r="BD15" s="360"/>
      <c r="BE15" s="360"/>
      <c r="BF15" s="360"/>
      <c r="BG15" s="361"/>
      <c r="BH15" s="197">
        <f t="shared" si="6"/>
        <v>0</v>
      </c>
      <c r="BI15" s="198"/>
      <c r="BJ15" s="199">
        <f t="shared" si="7"/>
        <v>0</v>
      </c>
      <c r="BK15" s="200">
        <f t="shared" si="8"/>
        <v>0</v>
      </c>
      <c r="BL15" s="200">
        <f t="shared" si="9"/>
        <v>0</v>
      </c>
      <c r="BM15" s="201">
        <f t="shared" si="10"/>
        <v>0</v>
      </c>
      <c r="BN15" s="202">
        <f t="shared" si="11"/>
        <v>475900</v>
      </c>
      <c r="BO15" s="203">
        <f t="shared" si="12"/>
        <v>0</v>
      </c>
      <c r="BP15" s="198"/>
      <c r="BQ15" s="199">
        <f t="shared" si="13"/>
        <v>0</v>
      </c>
      <c r="BR15" s="200">
        <f t="shared" si="14"/>
        <v>0</v>
      </c>
      <c r="BS15" s="200">
        <f t="shared" si="15"/>
        <v>0</v>
      </c>
      <c r="BT15" s="201">
        <f t="shared" si="16"/>
        <v>0</v>
      </c>
      <c r="BU15" s="202">
        <f t="shared" si="17"/>
        <v>475900</v>
      </c>
      <c r="BV15" s="203">
        <f t="shared" si="18"/>
        <v>0</v>
      </c>
      <c r="BW15" s="198"/>
      <c r="BX15" s="199">
        <f t="shared" si="19"/>
        <v>0</v>
      </c>
      <c r="BY15" s="200">
        <f t="shared" si="20"/>
        <v>0</v>
      </c>
      <c r="BZ15" s="200">
        <f t="shared" si="21"/>
        <v>0</v>
      </c>
      <c r="CA15" s="201">
        <f t="shared" si="22"/>
        <v>0</v>
      </c>
      <c r="CB15" s="202">
        <f t="shared" si="23"/>
        <v>475900</v>
      </c>
      <c r="CC15" s="203">
        <f t="shared" si="24"/>
        <v>0</v>
      </c>
      <c r="CD15" s="198"/>
      <c r="CE15" s="199">
        <f t="shared" si="25"/>
        <v>0</v>
      </c>
      <c r="CF15" s="200">
        <f t="shared" si="26"/>
        <v>0</v>
      </c>
      <c r="CG15" s="200">
        <f t="shared" si="27"/>
        <v>0</v>
      </c>
      <c r="CH15" s="201">
        <f t="shared" si="28"/>
        <v>0</v>
      </c>
      <c r="CI15" s="202">
        <f t="shared" si="29"/>
        <v>475900</v>
      </c>
      <c r="CJ15" s="203">
        <f t="shared" si="30"/>
        <v>0</v>
      </c>
      <c r="CK15" s="198"/>
      <c r="CL15" s="199">
        <f t="shared" si="31"/>
        <v>0</v>
      </c>
      <c r="CM15" s="200">
        <f t="shared" si="32"/>
        <v>0</v>
      </c>
      <c r="CN15" s="200">
        <f t="shared" si="33"/>
        <v>0</v>
      </c>
      <c r="CO15" s="201">
        <f t="shared" si="34"/>
        <v>0</v>
      </c>
      <c r="CP15" s="202">
        <f t="shared" si="35"/>
        <v>475900</v>
      </c>
      <c r="CQ15" s="203">
        <f t="shared" si="36"/>
        <v>0</v>
      </c>
      <c r="CR15" s="198"/>
      <c r="CS15" s="199">
        <f t="shared" si="37"/>
        <v>0</v>
      </c>
      <c r="CT15" s="200">
        <f t="shared" si="38"/>
        <v>0</v>
      </c>
      <c r="CU15" s="200">
        <f t="shared" si="39"/>
        <v>0</v>
      </c>
      <c r="CV15" s="201">
        <f t="shared" si="40"/>
        <v>0</v>
      </c>
      <c r="CW15" s="202">
        <f t="shared" si="41"/>
        <v>475900</v>
      </c>
      <c r="CX15" s="203">
        <f t="shared" si="42"/>
        <v>0</v>
      </c>
      <c r="CY15" s="198"/>
      <c r="CZ15" s="199">
        <f t="shared" si="43"/>
        <v>0</v>
      </c>
      <c r="DA15" s="200">
        <f t="shared" si="44"/>
        <v>0</v>
      </c>
      <c r="DB15" s="200">
        <f t="shared" si="45"/>
        <v>0</v>
      </c>
      <c r="DC15" s="201">
        <f t="shared" si="46"/>
        <v>0</v>
      </c>
      <c r="DD15" s="202">
        <f t="shared" si="47"/>
        <v>475900</v>
      </c>
      <c r="DE15" s="203">
        <f t="shared" si="48"/>
        <v>0</v>
      </c>
      <c r="DF15" s="204"/>
      <c r="DG15" s="199">
        <f t="shared" si="49"/>
        <v>0</v>
      </c>
      <c r="DH15" s="200">
        <f t="shared" si="50"/>
        <v>0</v>
      </c>
      <c r="DI15" s="200">
        <f t="shared" si="51"/>
        <v>0</v>
      </c>
      <c r="DJ15" s="201">
        <f t="shared" si="52"/>
        <v>0</v>
      </c>
      <c r="DK15" s="202">
        <f t="shared" si="53"/>
        <v>475900</v>
      </c>
      <c r="DL15" s="197">
        <f t="shared" si="54"/>
        <v>0</v>
      </c>
      <c r="DM15" s="204"/>
      <c r="DN15" s="199">
        <f t="shared" si="55"/>
        <v>0</v>
      </c>
      <c r="DO15" s="200">
        <f t="shared" si="56"/>
        <v>0</v>
      </c>
      <c r="DP15" s="200">
        <f t="shared" si="57"/>
        <v>0</v>
      </c>
      <c r="DQ15" s="201">
        <f t="shared" si="58"/>
        <v>0</v>
      </c>
      <c r="DR15" s="202">
        <f t="shared" si="59"/>
        <v>475900</v>
      </c>
      <c r="DS15" s="205">
        <f t="shared" si="60"/>
        <v>0</v>
      </c>
      <c r="DT15" s="206">
        <f t="shared" si="61"/>
        <v>475900</v>
      </c>
      <c r="DU15" s="206">
        <f t="shared" si="62"/>
        <v>0</v>
      </c>
    </row>
    <row r="16" spans="1:126" ht="26.25" customHeight="1">
      <c r="A16" s="141"/>
      <c r="B16" s="232"/>
      <c r="C16" s="233"/>
      <c r="D16" s="234"/>
      <c r="E16" s="234"/>
      <c r="F16" s="234"/>
      <c r="G16" s="234"/>
      <c r="H16" s="234"/>
      <c r="I16" s="235"/>
      <c r="J16" s="235"/>
      <c r="K16" s="234">
        <v>5</v>
      </c>
      <c r="L16" s="234"/>
      <c r="M16" s="234"/>
      <c r="N16" s="234"/>
      <c r="O16" s="236"/>
      <c r="P16" s="236"/>
      <c r="Q16" s="237">
        <v>1.5</v>
      </c>
      <c r="R16" s="238" t="s">
        <v>56</v>
      </c>
      <c r="S16" s="271">
        <v>15000</v>
      </c>
      <c r="T16" s="134">
        <f t="shared" si="63"/>
        <v>50.1</v>
      </c>
      <c r="U16" s="258">
        <f t="shared" si="64"/>
        <v>375700</v>
      </c>
      <c r="V16" s="272"/>
      <c r="W16" s="273">
        <f t="shared" si="65"/>
        <v>375700</v>
      </c>
      <c r="X16" s="292" t="s">
        <v>78</v>
      </c>
      <c r="Y16" s="266">
        <f t="shared" si="0"/>
        <v>375700</v>
      </c>
      <c r="Z16" s="135"/>
      <c r="AA16" s="258">
        <f t="shared" si="1"/>
        <v>0</v>
      </c>
      <c r="AB16" s="182" t="str">
        <f t="shared" si="67"/>
        <v>―</v>
      </c>
      <c r="AC16" s="206">
        <f t="shared" si="3"/>
        <v>375700</v>
      </c>
      <c r="AD16" s="205">
        <f t="shared" si="66"/>
        <v>375700</v>
      </c>
      <c r="AE16" s="278">
        <v>30</v>
      </c>
      <c r="AF16" s="259">
        <f t="shared" si="5"/>
        <v>30</v>
      </c>
      <c r="AG16" s="278"/>
      <c r="AH16" s="278"/>
      <c r="AI16" s="278"/>
      <c r="AJ16" s="278"/>
      <c r="AK16" s="318">
        <v>17000</v>
      </c>
      <c r="AL16" s="260" cm="1">
        <f t="array" ref="AL16">ROUND(_xlfn.IFS($R16="Ａ重油",AK16*1,$R16="灯油",AK16*0.939,$R16="ＬＰガス",AK16*1.299,$R16="ＬＮＧ",AK16*1.56),0)</f>
        <v>17000</v>
      </c>
      <c r="AM16" s="318">
        <v>14000</v>
      </c>
      <c r="AN16" s="260" cm="1">
        <f t="array" ref="AN16">ROUND(_xlfn.IFS($R16="Ａ重油",AM16*1,$R16="灯油",AM16*0.939,$R16="ＬＰガス",AM16*1.299,$R16="ＬＮＧ",AM16*1.56),0)</f>
        <v>14000</v>
      </c>
      <c r="AO16" s="43"/>
      <c r="AP16" s="46"/>
      <c r="AQ16" s="247"/>
      <c r="AR16" s="247"/>
      <c r="AS16" s="359"/>
      <c r="AT16" s="360"/>
      <c r="AU16" s="360"/>
      <c r="AV16" s="360"/>
      <c r="AW16" s="360"/>
      <c r="AX16" s="360"/>
      <c r="AY16" s="360"/>
      <c r="AZ16" s="360"/>
      <c r="BA16" s="360"/>
      <c r="BB16" s="360"/>
      <c r="BC16" s="360"/>
      <c r="BD16" s="360"/>
      <c r="BE16" s="360"/>
      <c r="BF16" s="360"/>
      <c r="BG16" s="361"/>
      <c r="BH16" s="197">
        <f t="shared" si="6"/>
        <v>0</v>
      </c>
      <c r="BI16" s="198"/>
      <c r="BJ16" s="199">
        <f t="shared" si="7"/>
        <v>0</v>
      </c>
      <c r="BK16" s="200">
        <f t="shared" si="8"/>
        <v>0</v>
      </c>
      <c r="BL16" s="200">
        <f t="shared" si="9"/>
        <v>0</v>
      </c>
      <c r="BM16" s="201">
        <f t="shared" si="10"/>
        <v>0</v>
      </c>
      <c r="BN16" s="202">
        <f t="shared" si="11"/>
        <v>375700</v>
      </c>
      <c r="BO16" s="203">
        <f t="shared" si="12"/>
        <v>0</v>
      </c>
      <c r="BP16" s="198"/>
      <c r="BQ16" s="199">
        <f t="shared" si="13"/>
        <v>0</v>
      </c>
      <c r="BR16" s="200">
        <f t="shared" si="14"/>
        <v>0</v>
      </c>
      <c r="BS16" s="200">
        <f t="shared" si="15"/>
        <v>0</v>
      </c>
      <c r="BT16" s="201">
        <f t="shared" si="16"/>
        <v>0</v>
      </c>
      <c r="BU16" s="202">
        <f t="shared" si="17"/>
        <v>375700</v>
      </c>
      <c r="BV16" s="203">
        <f t="shared" si="18"/>
        <v>0</v>
      </c>
      <c r="BW16" s="198"/>
      <c r="BX16" s="199">
        <f t="shared" si="19"/>
        <v>0</v>
      </c>
      <c r="BY16" s="200">
        <f t="shared" si="20"/>
        <v>0</v>
      </c>
      <c r="BZ16" s="200">
        <f t="shared" si="21"/>
        <v>0</v>
      </c>
      <c r="CA16" s="201">
        <f t="shared" si="22"/>
        <v>0</v>
      </c>
      <c r="CB16" s="202">
        <f t="shared" si="23"/>
        <v>375700</v>
      </c>
      <c r="CC16" s="203">
        <f t="shared" si="24"/>
        <v>0</v>
      </c>
      <c r="CD16" s="198"/>
      <c r="CE16" s="199">
        <f t="shared" si="25"/>
        <v>0</v>
      </c>
      <c r="CF16" s="200">
        <f t="shared" si="26"/>
        <v>0</v>
      </c>
      <c r="CG16" s="200">
        <f t="shared" si="27"/>
        <v>0</v>
      </c>
      <c r="CH16" s="201">
        <f t="shared" si="28"/>
        <v>0</v>
      </c>
      <c r="CI16" s="202">
        <f t="shared" si="29"/>
        <v>375700</v>
      </c>
      <c r="CJ16" s="203">
        <f t="shared" si="30"/>
        <v>0</v>
      </c>
      <c r="CK16" s="198"/>
      <c r="CL16" s="199">
        <f t="shared" si="31"/>
        <v>0</v>
      </c>
      <c r="CM16" s="200">
        <f t="shared" si="32"/>
        <v>0</v>
      </c>
      <c r="CN16" s="200">
        <f t="shared" si="33"/>
        <v>0</v>
      </c>
      <c r="CO16" s="201">
        <f t="shared" si="34"/>
        <v>0</v>
      </c>
      <c r="CP16" s="202">
        <f t="shared" si="35"/>
        <v>375700</v>
      </c>
      <c r="CQ16" s="203">
        <f t="shared" si="36"/>
        <v>0</v>
      </c>
      <c r="CR16" s="198"/>
      <c r="CS16" s="199">
        <f t="shared" si="37"/>
        <v>0</v>
      </c>
      <c r="CT16" s="200">
        <f t="shared" si="38"/>
        <v>0</v>
      </c>
      <c r="CU16" s="200">
        <f t="shared" si="39"/>
        <v>0</v>
      </c>
      <c r="CV16" s="201">
        <f t="shared" si="40"/>
        <v>0</v>
      </c>
      <c r="CW16" s="202">
        <f t="shared" si="41"/>
        <v>375700</v>
      </c>
      <c r="CX16" s="203">
        <f t="shared" si="42"/>
        <v>0</v>
      </c>
      <c r="CY16" s="198"/>
      <c r="CZ16" s="199">
        <f t="shared" si="43"/>
        <v>0</v>
      </c>
      <c r="DA16" s="200">
        <f t="shared" si="44"/>
        <v>0</v>
      </c>
      <c r="DB16" s="200">
        <f t="shared" si="45"/>
        <v>0</v>
      </c>
      <c r="DC16" s="201">
        <f t="shared" si="46"/>
        <v>0</v>
      </c>
      <c r="DD16" s="202">
        <f t="shared" si="47"/>
        <v>375700</v>
      </c>
      <c r="DE16" s="203">
        <f t="shared" si="48"/>
        <v>0</v>
      </c>
      <c r="DF16" s="204"/>
      <c r="DG16" s="199">
        <f t="shared" si="49"/>
        <v>0</v>
      </c>
      <c r="DH16" s="200">
        <f t="shared" si="50"/>
        <v>0</v>
      </c>
      <c r="DI16" s="200">
        <f t="shared" si="51"/>
        <v>0</v>
      </c>
      <c r="DJ16" s="201">
        <f t="shared" si="52"/>
        <v>0</v>
      </c>
      <c r="DK16" s="202">
        <f t="shared" si="53"/>
        <v>375700</v>
      </c>
      <c r="DL16" s="197">
        <f t="shared" si="54"/>
        <v>0</v>
      </c>
      <c r="DM16" s="204"/>
      <c r="DN16" s="199">
        <f t="shared" si="55"/>
        <v>0</v>
      </c>
      <c r="DO16" s="200">
        <f t="shared" si="56"/>
        <v>0</v>
      </c>
      <c r="DP16" s="200">
        <f t="shared" si="57"/>
        <v>0</v>
      </c>
      <c r="DQ16" s="201">
        <f t="shared" si="58"/>
        <v>0</v>
      </c>
      <c r="DR16" s="202">
        <f t="shared" si="59"/>
        <v>375700</v>
      </c>
      <c r="DS16" s="205">
        <f t="shared" si="60"/>
        <v>0</v>
      </c>
      <c r="DT16" s="206">
        <f t="shared" si="61"/>
        <v>375700</v>
      </c>
      <c r="DU16" s="206">
        <f t="shared" si="62"/>
        <v>0</v>
      </c>
    </row>
    <row r="17" spans="1:125" ht="26.25" customHeight="1">
      <c r="A17" s="141"/>
      <c r="B17" s="232"/>
      <c r="C17" s="233"/>
      <c r="D17" s="234"/>
      <c r="E17" s="234"/>
      <c r="F17" s="234"/>
      <c r="G17" s="234"/>
      <c r="H17" s="234"/>
      <c r="I17" s="235"/>
      <c r="J17" s="235"/>
      <c r="K17" s="234">
        <v>6</v>
      </c>
      <c r="L17" s="234" t="s">
        <v>168</v>
      </c>
      <c r="M17" s="234" t="s">
        <v>189</v>
      </c>
      <c r="N17" s="234" t="s">
        <v>170</v>
      </c>
      <c r="O17" s="236"/>
      <c r="P17" s="236"/>
      <c r="Q17" s="237">
        <v>1.5</v>
      </c>
      <c r="R17" s="238" t="s">
        <v>56</v>
      </c>
      <c r="S17" s="271">
        <v>12000</v>
      </c>
      <c r="T17" s="134">
        <f t="shared" si="63"/>
        <v>50.1</v>
      </c>
      <c r="U17" s="258">
        <f t="shared" si="64"/>
        <v>300600</v>
      </c>
      <c r="V17" s="272"/>
      <c r="W17" s="273">
        <f t="shared" si="65"/>
        <v>300600</v>
      </c>
      <c r="X17" s="292" t="s">
        <v>78</v>
      </c>
      <c r="Y17" s="266">
        <f t="shared" si="0"/>
        <v>300600</v>
      </c>
      <c r="Z17" s="135"/>
      <c r="AA17" s="258">
        <f t="shared" si="1"/>
        <v>0</v>
      </c>
      <c r="AB17" s="182" t="str">
        <f t="shared" si="67"/>
        <v>―</v>
      </c>
      <c r="AC17" s="206">
        <f t="shared" si="3"/>
        <v>300600</v>
      </c>
      <c r="AD17" s="205">
        <f t="shared" si="66"/>
        <v>300600</v>
      </c>
      <c r="AE17" s="278">
        <v>30</v>
      </c>
      <c r="AF17" s="259">
        <f t="shared" si="5"/>
        <v>30</v>
      </c>
      <c r="AG17" s="278"/>
      <c r="AH17" s="278"/>
      <c r="AI17" s="278"/>
      <c r="AJ17" s="278"/>
      <c r="AK17" s="318">
        <v>12000</v>
      </c>
      <c r="AL17" s="260" cm="1">
        <f t="array" ref="AL17">ROUND(_xlfn.IFS($R17="Ａ重油",AK17*1,$R17="灯油",AK17*0.939,$R17="ＬＰガス",AK17*1.299,$R17="ＬＮＧ",AK17*1.56),0)</f>
        <v>12000</v>
      </c>
      <c r="AM17" s="318">
        <v>10000</v>
      </c>
      <c r="AN17" s="260" cm="1">
        <f t="array" ref="AN17">ROUND(_xlfn.IFS($R17="Ａ重油",AM17*1,$R17="灯油",AM17*0.939,$R17="ＬＰガス",AM17*1.299,$R17="ＬＮＧ",AM17*1.56),0)</f>
        <v>10000</v>
      </c>
      <c r="AO17" s="43"/>
      <c r="AP17" s="46"/>
      <c r="AQ17" s="247"/>
      <c r="AR17" s="247"/>
      <c r="AS17" s="359"/>
      <c r="AT17" s="360"/>
      <c r="AU17" s="360"/>
      <c r="AV17" s="360"/>
      <c r="AW17" s="360"/>
      <c r="AX17" s="360"/>
      <c r="AY17" s="360"/>
      <c r="AZ17" s="360"/>
      <c r="BA17" s="360"/>
      <c r="BB17" s="360"/>
      <c r="BC17" s="360"/>
      <c r="BD17" s="360"/>
      <c r="BE17" s="360"/>
      <c r="BF17" s="360"/>
      <c r="BG17" s="361"/>
      <c r="BH17" s="197">
        <f t="shared" si="6"/>
        <v>0</v>
      </c>
      <c r="BI17" s="198"/>
      <c r="BJ17" s="199">
        <f t="shared" si="7"/>
        <v>0</v>
      </c>
      <c r="BK17" s="200">
        <f t="shared" si="8"/>
        <v>0</v>
      </c>
      <c r="BL17" s="200">
        <f t="shared" si="9"/>
        <v>0</v>
      </c>
      <c r="BM17" s="201">
        <f t="shared" si="10"/>
        <v>0</v>
      </c>
      <c r="BN17" s="202">
        <f t="shared" si="11"/>
        <v>300600</v>
      </c>
      <c r="BO17" s="203">
        <f t="shared" si="12"/>
        <v>0</v>
      </c>
      <c r="BP17" s="198"/>
      <c r="BQ17" s="199">
        <f t="shared" si="13"/>
        <v>0</v>
      </c>
      <c r="BR17" s="200">
        <f t="shared" si="14"/>
        <v>0</v>
      </c>
      <c r="BS17" s="200">
        <f t="shared" si="15"/>
        <v>0</v>
      </c>
      <c r="BT17" s="201">
        <f t="shared" si="16"/>
        <v>0</v>
      </c>
      <c r="BU17" s="202">
        <f t="shared" si="17"/>
        <v>300600</v>
      </c>
      <c r="BV17" s="203">
        <f t="shared" si="18"/>
        <v>0</v>
      </c>
      <c r="BW17" s="198"/>
      <c r="BX17" s="199">
        <f t="shared" si="19"/>
        <v>0</v>
      </c>
      <c r="BY17" s="200">
        <f t="shared" si="20"/>
        <v>0</v>
      </c>
      <c r="BZ17" s="200">
        <f t="shared" si="21"/>
        <v>0</v>
      </c>
      <c r="CA17" s="201">
        <f t="shared" si="22"/>
        <v>0</v>
      </c>
      <c r="CB17" s="202">
        <f t="shared" si="23"/>
        <v>300600</v>
      </c>
      <c r="CC17" s="203">
        <f t="shared" si="24"/>
        <v>0</v>
      </c>
      <c r="CD17" s="198"/>
      <c r="CE17" s="199">
        <f t="shared" si="25"/>
        <v>0</v>
      </c>
      <c r="CF17" s="200">
        <f t="shared" si="26"/>
        <v>0</v>
      </c>
      <c r="CG17" s="200">
        <f t="shared" si="27"/>
        <v>0</v>
      </c>
      <c r="CH17" s="201">
        <f t="shared" si="28"/>
        <v>0</v>
      </c>
      <c r="CI17" s="202">
        <f t="shared" si="29"/>
        <v>300600</v>
      </c>
      <c r="CJ17" s="203">
        <f t="shared" si="30"/>
        <v>0</v>
      </c>
      <c r="CK17" s="198"/>
      <c r="CL17" s="199">
        <f t="shared" si="31"/>
        <v>0</v>
      </c>
      <c r="CM17" s="200">
        <f t="shared" si="32"/>
        <v>0</v>
      </c>
      <c r="CN17" s="200">
        <f t="shared" si="33"/>
        <v>0</v>
      </c>
      <c r="CO17" s="201">
        <f t="shared" si="34"/>
        <v>0</v>
      </c>
      <c r="CP17" s="202">
        <f t="shared" si="35"/>
        <v>300600</v>
      </c>
      <c r="CQ17" s="203">
        <f t="shared" si="36"/>
        <v>0</v>
      </c>
      <c r="CR17" s="198"/>
      <c r="CS17" s="199">
        <f t="shared" si="37"/>
        <v>0</v>
      </c>
      <c r="CT17" s="200">
        <f t="shared" si="38"/>
        <v>0</v>
      </c>
      <c r="CU17" s="200">
        <f t="shared" si="39"/>
        <v>0</v>
      </c>
      <c r="CV17" s="201">
        <f t="shared" si="40"/>
        <v>0</v>
      </c>
      <c r="CW17" s="202">
        <f t="shared" si="41"/>
        <v>300600</v>
      </c>
      <c r="CX17" s="203">
        <f t="shared" si="42"/>
        <v>0</v>
      </c>
      <c r="CY17" s="198"/>
      <c r="CZ17" s="199">
        <f t="shared" si="43"/>
        <v>0</v>
      </c>
      <c r="DA17" s="200">
        <f t="shared" si="44"/>
        <v>0</v>
      </c>
      <c r="DB17" s="200">
        <f t="shared" si="45"/>
        <v>0</v>
      </c>
      <c r="DC17" s="201">
        <f t="shared" si="46"/>
        <v>0</v>
      </c>
      <c r="DD17" s="202">
        <f t="shared" si="47"/>
        <v>300600</v>
      </c>
      <c r="DE17" s="203">
        <f t="shared" si="48"/>
        <v>0</v>
      </c>
      <c r="DF17" s="204"/>
      <c r="DG17" s="199">
        <f t="shared" si="49"/>
        <v>0</v>
      </c>
      <c r="DH17" s="200">
        <f t="shared" si="50"/>
        <v>0</v>
      </c>
      <c r="DI17" s="200">
        <f t="shared" si="51"/>
        <v>0</v>
      </c>
      <c r="DJ17" s="201">
        <f t="shared" si="52"/>
        <v>0</v>
      </c>
      <c r="DK17" s="202">
        <f t="shared" si="53"/>
        <v>300600</v>
      </c>
      <c r="DL17" s="197">
        <f t="shared" si="54"/>
        <v>0</v>
      </c>
      <c r="DM17" s="204"/>
      <c r="DN17" s="199">
        <f t="shared" si="55"/>
        <v>0</v>
      </c>
      <c r="DO17" s="200">
        <f t="shared" si="56"/>
        <v>0</v>
      </c>
      <c r="DP17" s="200">
        <f t="shared" si="57"/>
        <v>0</v>
      </c>
      <c r="DQ17" s="201">
        <f t="shared" si="58"/>
        <v>0</v>
      </c>
      <c r="DR17" s="202">
        <f t="shared" si="59"/>
        <v>300600</v>
      </c>
      <c r="DS17" s="205">
        <f t="shared" si="60"/>
        <v>0</v>
      </c>
      <c r="DT17" s="206">
        <f t="shared" si="61"/>
        <v>300600</v>
      </c>
      <c r="DU17" s="206">
        <f t="shared" si="62"/>
        <v>0</v>
      </c>
    </row>
    <row r="18" spans="1:125" ht="26.25" customHeight="1">
      <c r="A18" s="141"/>
      <c r="B18" s="232"/>
      <c r="C18" s="233"/>
      <c r="D18" s="234"/>
      <c r="E18" s="234"/>
      <c r="F18" s="234"/>
      <c r="G18" s="234"/>
      <c r="H18" s="234"/>
      <c r="I18" s="235"/>
      <c r="J18" s="235"/>
      <c r="K18" s="234">
        <v>7</v>
      </c>
      <c r="L18" s="234" t="s">
        <v>169</v>
      </c>
      <c r="M18" s="234" t="s">
        <v>189</v>
      </c>
      <c r="N18" s="234" t="s">
        <v>170</v>
      </c>
      <c r="O18" s="236"/>
      <c r="P18" s="236"/>
      <c r="Q18" s="237">
        <v>1.5</v>
      </c>
      <c r="R18" s="238" t="s">
        <v>56</v>
      </c>
      <c r="S18" s="271">
        <v>35000</v>
      </c>
      <c r="T18" s="134">
        <f t="shared" si="63"/>
        <v>50.1</v>
      </c>
      <c r="U18" s="258">
        <f t="shared" si="64"/>
        <v>876700</v>
      </c>
      <c r="V18" s="272"/>
      <c r="W18" s="273">
        <f t="shared" si="65"/>
        <v>876700</v>
      </c>
      <c r="X18" s="292" t="s">
        <v>158</v>
      </c>
      <c r="Y18" s="266">
        <f t="shared" si="0"/>
        <v>439000</v>
      </c>
      <c r="Z18" s="135"/>
      <c r="AA18" s="258">
        <f t="shared" si="1"/>
        <v>437700</v>
      </c>
      <c r="AB18" s="182" t="str">
        <f t="shared" si="67"/>
        <v>　月　日</v>
      </c>
      <c r="AC18" s="206">
        <f t="shared" si="3"/>
        <v>876700</v>
      </c>
      <c r="AD18" s="205">
        <f t="shared" si="66"/>
        <v>876700</v>
      </c>
      <c r="AE18" s="278">
        <v>60</v>
      </c>
      <c r="AF18" s="259">
        <f t="shared" si="5"/>
        <v>60</v>
      </c>
      <c r="AG18" s="278"/>
      <c r="AH18" s="278"/>
      <c r="AI18" s="278"/>
      <c r="AJ18" s="278"/>
      <c r="AK18" s="318">
        <v>35000</v>
      </c>
      <c r="AL18" s="260" cm="1">
        <f t="array" ref="AL18">ROUND(_xlfn.IFS($R18="Ａ重油",AK18*1,$R18="灯油",AK18*0.939,$R18="ＬＰガス",AK18*1.299,$R18="ＬＮＧ",AK18*1.56),0)</f>
        <v>35000</v>
      </c>
      <c r="AM18" s="318">
        <v>30000</v>
      </c>
      <c r="AN18" s="260" cm="1">
        <f t="array" ref="AN18">ROUND(_xlfn.IFS($R18="Ａ重油",AM18*1,$R18="灯油",AM18*0.939,$R18="ＬＰガス",AM18*1.299,$R18="ＬＮＧ",AM18*1.56),0)</f>
        <v>30000</v>
      </c>
      <c r="AO18" s="43"/>
      <c r="AP18" s="46"/>
      <c r="AQ18" s="247"/>
      <c r="AR18" s="247"/>
      <c r="AS18" s="359"/>
      <c r="AT18" s="360"/>
      <c r="AU18" s="360"/>
      <c r="AV18" s="360"/>
      <c r="AW18" s="360"/>
      <c r="AX18" s="360"/>
      <c r="AY18" s="360"/>
      <c r="AZ18" s="360"/>
      <c r="BA18" s="360"/>
      <c r="BB18" s="360"/>
      <c r="BC18" s="360"/>
      <c r="BD18" s="360"/>
      <c r="BE18" s="360"/>
      <c r="BF18" s="360"/>
      <c r="BG18" s="361"/>
      <c r="BH18" s="197">
        <f t="shared" si="6"/>
        <v>0</v>
      </c>
      <c r="BI18" s="198"/>
      <c r="BJ18" s="199">
        <f t="shared" si="7"/>
        <v>0</v>
      </c>
      <c r="BK18" s="200">
        <f t="shared" si="8"/>
        <v>0</v>
      </c>
      <c r="BL18" s="200">
        <f t="shared" si="9"/>
        <v>0</v>
      </c>
      <c r="BM18" s="201">
        <f t="shared" si="10"/>
        <v>0</v>
      </c>
      <c r="BN18" s="202">
        <f t="shared" si="11"/>
        <v>876700</v>
      </c>
      <c r="BO18" s="203">
        <f t="shared" si="12"/>
        <v>0</v>
      </c>
      <c r="BP18" s="198"/>
      <c r="BQ18" s="199">
        <f t="shared" si="13"/>
        <v>0</v>
      </c>
      <c r="BR18" s="200">
        <f t="shared" si="14"/>
        <v>0</v>
      </c>
      <c r="BS18" s="200">
        <f t="shared" si="15"/>
        <v>0</v>
      </c>
      <c r="BT18" s="201">
        <f t="shared" si="16"/>
        <v>0</v>
      </c>
      <c r="BU18" s="202">
        <f t="shared" si="17"/>
        <v>876700</v>
      </c>
      <c r="BV18" s="203">
        <f t="shared" si="18"/>
        <v>0</v>
      </c>
      <c r="BW18" s="198"/>
      <c r="BX18" s="199">
        <f t="shared" si="19"/>
        <v>0</v>
      </c>
      <c r="BY18" s="200">
        <f t="shared" si="20"/>
        <v>0</v>
      </c>
      <c r="BZ18" s="200">
        <f t="shared" si="21"/>
        <v>0</v>
      </c>
      <c r="CA18" s="201">
        <f t="shared" si="22"/>
        <v>0</v>
      </c>
      <c r="CB18" s="202">
        <f t="shared" si="23"/>
        <v>876700</v>
      </c>
      <c r="CC18" s="203">
        <f t="shared" si="24"/>
        <v>0</v>
      </c>
      <c r="CD18" s="198"/>
      <c r="CE18" s="199">
        <f t="shared" si="25"/>
        <v>0</v>
      </c>
      <c r="CF18" s="200">
        <f t="shared" si="26"/>
        <v>0</v>
      </c>
      <c r="CG18" s="200">
        <f t="shared" si="27"/>
        <v>0</v>
      </c>
      <c r="CH18" s="201">
        <f t="shared" si="28"/>
        <v>0</v>
      </c>
      <c r="CI18" s="202">
        <f t="shared" si="29"/>
        <v>876700</v>
      </c>
      <c r="CJ18" s="203">
        <f t="shared" si="30"/>
        <v>0</v>
      </c>
      <c r="CK18" s="198"/>
      <c r="CL18" s="199">
        <f t="shared" si="31"/>
        <v>0</v>
      </c>
      <c r="CM18" s="200">
        <f t="shared" si="32"/>
        <v>0</v>
      </c>
      <c r="CN18" s="200">
        <f t="shared" si="33"/>
        <v>0</v>
      </c>
      <c r="CO18" s="201">
        <f t="shared" si="34"/>
        <v>0</v>
      </c>
      <c r="CP18" s="202">
        <f t="shared" si="35"/>
        <v>876700</v>
      </c>
      <c r="CQ18" s="203">
        <f t="shared" si="36"/>
        <v>0</v>
      </c>
      <c r="CR18" s="198"/>
      <c r="CS18" s="199">
        <f t="shared" si="37"/>
        <v>0</v>
      </c>
      <c r="CT18" s="200">
        <f t="shared" si="38"/>
        <v>0</v>
      </c>
      <c r="CU18" s="200">
        <f t="shared" si="39"/>
        <v>0</v>
      </c>
      <c r="CV18" s="201">
        <f t="shared" si="40"/>
        <v>0</v>
      </c>
      <c r="CW18" s="202">
        <f t="shared" si="41"/>
        <v>876700</v>
      </c>
      <c r="CX18" s="203">
        <f t="shared" si="42"/>
        <v>0</v>
      </c>
      <c r="CY18" s="198"/>
      <c r="CZ18" s="199">
        <f t="shared" si="43"/>
        <v>0</v>
      </c>
      <c r="DA18" s="200">
        <f t="shared" si="44"/>
        <v>0</v>
      </c>
      <c r="DB18" s="200">
        <f t="shared" si="45"/>
        <v>0</v>
      </c>
      <c r="DC18" s="201">
        <f t="shared" si="46"/>
        <v>0</v>
      </c>
      <c r="DD18" s="202">
        <f t="shared" si="47"/>
        <v>876700</v>
      </c>
      <c r="DE18" s="203">
        <f t="shared" si="48"/>
        <v>0</v>
      </c>
      <c r="DF18" s="204"/>
      <c r="DG18" s="199">
        <f t="shared" si="49"/>
        <v>0</v>
      </c>
      <c r="DH18" s="200">
        <f t="shared" si="50"/>
        <v>0</v>
      </c>
      <c r="DI18" s="200">
        <f t="shared" si="51"/>
        <v>0</v>
      </c>
      <c r="DJ18" s="201">
        <f t="shared" si="52"/>
        <v>0</v>
      </c>
      <c r="DK18" s="202">
        <f t="shared" si="53"/>
        <v>876700</v>
      </c>
      <c r="DL18" s="197">
        <f t="shared" si="54"/>
        <v>0</v>
      </c>
      <c r="DM18" s="204"/>
      <c r="DN18" s="199">
        <f t="shared" si="55"/>
        <v>0</v>
      </c>
      <c r="DO18" s="200">
        <f t="shared" si="56"/>
        <v>0</v>
      </c>
      <c r="DP18" s="200">
        <f t="shared" si="57"/>
        <v>0</v>
      </c>
      <c r="DQ18" s="201">
        <f t="shared" si="58"/>
        <v>0</v>
      </c>
      <c r="DR18" s="202">
        <f t="shared" si="59"/>
        <v>876700</v>
      </c>
      <c r="DS18" s="205">
        <f t="shared" si="60"/>
        <v>0</v>
      </c>
      <c r="DT18" s="206">
        <f t="shared" si="61"/>
        <v>876700</v>
      </c>
      <c r="DU18" s="206">
        <f t="shared" si="62"/>
        <v>0</v>
      </c>
    </row>
    <row r="19" spans="1:125" ht="26.25" customHeight="1">
      <c r="A19" s="141"/>
      <c r="B19" s="232"/>
      <c r="C19" s="233"/>
      <c r="D19" s="234"/>
      <c r="E19" s="234"/>
      <c r="F19" s="234"/>
      <c r="G19" s="234"/>
      <c r="H19" s="234"/>
      <c r="I19" s="235"/>
      <c r="J19" s="235"/>
      <c r="K19" s="234">
        <v>8</v>
      </c>
      <c r="L19" s="234"/>
      <c r="M19" s="234"/>
      <c r="N19" s="234"/>
      <c r="O19" s="236"/>
      <c r="P19" s="236"/>
      <c r="Q19" s="237">
        <v>1.5</v>
      </c>
      <c r="R19" s="238" t="s">
        <v>56</v>
      </c>
      <c r="S19" s="271">
        <v>20000</v>
      </c>
      <c r="T19" s="134">
        <f t="shared" si="63"/>
        <v>50.1</v>
      </c>
      <c r="U19" s="258">
        <f t="shared" si="64"/>
        <v>501000</v>
      </c>
      <c r="V19" s="272"/>
      <c r="W19" s="273">
        <f t="shared" si="65"/>
        <v>501000</v>
      </c>
      <c r="X19" s="292" t="s">
        <v>78</v>
      </c>
      <c r="Y19" s="266">
        <f t="shared" si="0"/>
        <v>501000</v>
      </c>
      <c r="Z19" s="135"/>
      <c r="AA19" s="258">
        <f t="shared" si="1"/>
        <v>0</v>
      </c>
      <c r="AB19" s="182" t="str">
        <f t="shared" si="67"/>
        <v>―</v>
      </c>
      <c r="AC19" s="206">
        <f t="shared" si="3"/>
        <v>501000</v>
      </c>
      <c r="AD19" s="205">
        <f t="shared" si="66"/>
        <v>501000</v>
      </c>
      <c r="AE19" s="278">
        <v>35</v>
      </c>
      <c r="AF19" s="259">
        <f t="shared" si="5"/>
        <v>35</v>
      </c>
      <c r="AG19" s="278"/>
      <c r="AH19" s="278"/>
      <c r="AI19" s="278"/>
      <c r="AJ19" s="278"/>
      <c r="AK19" s="318">
        <v>20000</v>
      </c>
      <c r="AL19" s="260" cm="1">
        <f t="array" ref="AL19">ROUND(_xlfn.IFS($R19="Ａ重油",AK19*1,$R19="灯油",AK19*0.939,$R19="ＬＰガス",AK19*1.299,$R19="ＬＮＧ",AK19*1.56),0)</f>
        <v>20000</v>
      </c>
      <c r="AM19" s="318">
        <v>17000</v>
      </c>
      <c r="AN19" s="260" cm="1">
        <f t="array" ref="AN19">ROUND(_xlfn.IFS($R19="Ａ重油",AM19*1,$R19="灯油",AM19*0.939,$R19="ＬＰガス",AM19*1.299,$R19="ＬＮＧ",AM19*1.56),0)</f>
        <v>17000</v>
      </c>
      <c r="AO19" s="43"/>
      <c r="AP19" s="46"/>
      <c r="AQ19" s="247"/>
      <c r="AR19" s="247"/>
      <c r="AS19" s="359"/>
      <c r="AT19" s="360"/>
      <c r="AU19" s="360"/>
      <c r="AV19" s="360"/>
      <c r="AW19" s="360"/>
      <c r="AX19" s="360"/>
      <c r="AY19" s="360"/>
      <c r="AZ19" s="360"/>
      <c r="BA19" s="360"/>
      <c r="BB19" s="360"/>
      <c r="BC19" s="360"/>
      <c r="BD19" s="360"/>
      <c r="BE19" s="360"/>
      <c r="BF19" s="360"/>
      <c r="BG19" s="361"/>
      <c r="BH19" s="197">
        <f t="shared" si="6"/>
        <v>0</v>
      </c>
      <c r="BI19" s="198"/>
      <c r="BJ19" s="199">
        <f t="shared" si="7"/>
        <v>0</v>
      </c>
      <c r="BK19" s="200">
        <f t="shared" si="8"/>
        <v>0</v>
      </c>
      <c r="BL19" s="200">
        <f t="shared" si="9"/>
        <v>0</v>
      </c>
      <c r="BM19" s="201">
        <f t="shared" si="10"/>
        <v>0</v>
      </c>
      <c r="BN19" s="202">
        <f t="shared" si="11"/>
        <v>501000</v>
      </c>
      <c r="BO19" s="203">
        <f t="shared" si="12"/>
        <v>0</v>
      </c>
      <c r="BP19" s="198"/>
      <c r="BQ19" s="199">
        <f t="shared" si="13"/>
        <v>0</v>
      </c>
      <c r="BR19" s="200">
        <f t="shared" si="14"/>
        <v>0</v>
      </c>
      <c r="BS19" s="200">
        <f t="shared" si="15"/>
        <v>0</v>
      </c>
      <c r="BT19" s="201">
        <f t="shared" si="16"/>
        <v>0</v>
      </c>
      <c r="BU19" s="202">
        <f t="shared" si="17"/>
        <v>501000</v>
      </c>
      <c r="BV19" s="203">
        <f t="shared" si="18"/>
        <v>0</v>
      </c>
      <c r="BW19" s="198"/>
      <c r="BX19" s="199">
        <f t="shared" si="19"/>
        <v>0</v>
      </c>
      <c r="BY19" s="200">
        <f t="shared" si="20"/>
        <v>0</v>
      </c>
      <c r="BZ19" s="200">
        <f t="shared" si="21"/>
        <v>0</v>
      </c>
      <c r="CA19" s="201">
        <f t="shared" si="22"/>
        <v>0</v>
      </c>
      <c r="CB19" s="202">
        <f t="shared" si="23"/>
        <v>501000</v>
      </c>
      <c r="CC19" s="203">
        <f t="shared" si="24"/>
        <v>0</v>
      </c>
      <c r="CD19" s="198"/>
      <c r="CE19" s="199">
        <f t="shared" si="25"/>
        <v>0</v>
      </c>
      <c r="CF19" s="200">
        <f t="shared" si="26"/>
        <v>0</v>
      </c>
      <c r="CG19" s="200">
        <f t="shared" si="27"/>
        <v>0</v>
      </c>
      <c r="CH19" s="201">
        <f t="shared" si="28"/>
        <v>0</v>
      </c>
      <c r="CI19" s="202">
        <f t="shared" si="29"/>
        <v>501000</v>
      </c>
      <c r="CJ19" s="203">
        <f t="shared" si="30"/>
        <v>0</v>
      </c>
      <c r="CK19" s="198"/>
      <c r="CL19" s="199">
        <f t="shared" si="31"/>
        <v>0</v>
      </c>
      <c r="CM19" s="200">
        <f t="shared" si="32"/>
        <v>0</v>
      </c>
      <c r="CN19" s="200">
        <f t="shared" si="33"/>
        <v>0</v>
      </c>
      <c r="CO19" s="201">
        <f t="shared" si="34"/>
        <v>0</v>
      </c>
      <c r="CP19" s="202">
        <f t="shared" si="35"/>
        <v>501000</v>
      </c>
      <c r="CQ19" s="203">
        <f t="shared" si="36"/>
        <v>0</v>
      </c>
      <c r="CR19" s="198"/>
      <c r="CS19" s="199">
        <f t="shared" si="37"/>
        <v>0</v>
      </c>
      <c r="CT19" s="200">
        <f t="shared" si="38"/>
        <v>0</v>
      </c>
      <c r="CU19" s="200">
        <f t="shared" si="39"/>
        <v>0</v>
      </c>
      <c r="CV19" s="201">
        <f t="shared" si="40"/>
        <v>0</v>
      </c>
      <c r="CW19" s="202">
        <f t="shared" si="41"/>
        <v>501000</v>
      </c>
      <c r="CX19" s="203">
        <f t="shared" si="42"/>
        <v>0</v>
      </c>
      <c r="CY19" s="198"/>
      <c r="CZ19" s="199">
        <f t="shared" si="43"/>
        <v>0</v>
      </c>
      <c r="DA19" s="200">
        <f t="shared" si="44"/>
        <v>0</v>
      </c>
      <c r="DB19" s="200">
        <f t="shared" si="45"/>
        <v>0</v>
      </c>
      <c r="DC19" s="201">
        <f t="shared" si="46"/>
        <v>0</v>
      </c>
      <c r="DD19" s="202">
        <f t="shared" si="47"/>
        <v>501000</v>
      </c>
      <c r="DE19" s="203">
        <f t="shared" si="48"/>
        <v>0</v>
      </c>
      <c r="DF19" s="204"/>
      <c r="DG19" s="199">
        <f t="shared" si="49"/>
        <v>0</v>
      </c>
      <c r="DH19" s="200">
        <f t="shared" si="50"/>
        <v>0</v>
      </c>
      <c r="DI19" s="200">
        <f t="shared" si="51"/>
        <v>0</v>
      </c>
      <c r="DJ19" s="201">
        <f t="shared" si="52"/>
        <v>0</v>
      </c>
      <c r="DK19" s="202">
        <f t="shared" si="53"/>
        <v>501000</v>
      </c>
      <c r="DL19" s="197">
        <f t="shared" si="54"/>
        <v>0</v>
      </c>
      <c r="DM19" s="204"/>
      <c r="DN19" s="199">
        <f t="shared" si="55"/>
        <v>0</v>
      </c>
      <c r="DO19" s="200">
        <f t="shared" si="56"/>
        <v>0</v>
      </c>
      <c r="DP19" s="200">
        <f t="shared" si="57"/>
        <v>0</v>
      </c>
      <c r="DQ19" s="201">
        <f t="shared" si="58"/>
        <v>0</v>
      </c>
      <c r="DR19" s="202">
        <f t="shared" si="59"/>
        <v>501000</v>
      </c>
      <c r="DS19" s="205">
        <f t="shared" si="60"/>
        <v>0</v>
      </c>
      <c r="DT19" s="206">
        <f t="shared" si="61"/>
        <v>501000</v>
      </c>
      <c r="DU19" s="206">
        <f t="shared" si="62"/>
        <v>0</v>
      </c>
    </row>
    <row r="20" spans="1:125" ht="26.25" customHeight="1">
      <c r="A20" s="141"/>
      <c r="B20" s="232"/>
      <c r="C20" s="233"/>
      <c r="D20" s="234"/>
      <c r="E20" s="234"/>
      <c r="F20" s="234"/>
      <c r="G20" s="234"/>
      <c r="H20" s="234"/>
      <c r="I20" s="235"/>
      <c r="J20" s="235"/>
      <c r="K20" s="234">
        <v>9</v>
      </c>
      <c r="L20" s="234"/>
      <c r="M20" s="234" t="s">
        <v>189</v>
      </c>
      <c r="N20" s="234" t="s">
        <v>170</v>
      </c>
      <c r="O20" s="236" t="s">
        <v>191</v>
      </c>
      <c r="P20" s="236"/>
      <c r="Q20" s="237">
        <v>1.5</v>
      </c>
      <c r="R20" s="238" t="s">
        <v>56</v>
      </c>
      <c r="S20" s="271">
        <v>10000</v>
      </c>
      <c r="T20" s="134">
        <f t="shared" si="63"/>
        <v>50.1</v>
      </c>
      <c r="U20" s="258">
        <f t="shared" si="64"/>
        <v>250500</v>
      </c>
      <c r="V20" s="272"/>
      <c r="W20" s="273">
        <f t="shared" si="65"/>
        <v>250500</v>
      </c>
      <c r="X20" s="292" t="s">
        <v>158</v>
      </c>
      <c r="Y20" s="266">
        <f t="shared" si="0"/>
        <v>126000</v>
      </c>
      <c r="Z20" s="135"/>
      <c r="AA20" s="258">
        <f t="shared" si="1"/>
        <v>124500</v>
      </c>
      <c r="AB20" s="182" t="str">
        <f t="shared" si="67"/>
        <v>　月　日</v>
      </c>
      <c r="AC20" s="206">
        <f t="shared" si="3"/>
        <v>250500</v>
      </c>
      <c r="AD20" s="205">
        <f t="shared" si="66"/>
        <v>250500</v>
      </c>
      <c r="AE20" s="278">
        <v>55</v>
      </c>
      <c r="AF20" s="259">
        <f t="shared" si="5"/>
        <v>55</v>
      </c>
      <c r="AG20" s="278">
        <v>50</v>
      </c>
      <c r="AH20" s="278">
        <v>20</v>
      </c>
      <c r="AI20" s="278">
        <v>10</v>
      </c>
      <c r="AJ20" s="278"/>
      <c r="AK20" s="318">
        <v>10000</v>
      </c>
      <c r="AL20" s="260" cm="1">
        <f t="array" ref="AL20">ROUND(_xlfn.IFS($R20="Ａ重油",AK20*1,$R20="灯油",AK20*0.939,$R20="ＬＰガス",AK20*1.299,$R20="ＬＮＧ",AK20*1.56),0)</f>
        <v>10000</v>
      </c>
      <c r="AM20" s="318">
        <v>8000</v>
      </c>
      <c r="AN20" s="260" cm="1">
        <f t="array" ref="AN20">ROUND(_xlfn.IFS($R20="Ａ重油",AM20*1,$R20="灯油",AM20*0.939,$R20="ＬＰガス",AM20*1.299,$R20="ＬＮＧ",AM20*1.56),0)</f>
        <v>8000</v>
      </c>
      <c r="AO20" s="323" t="s">
        <v>182</v>
      </c>
      <c r="AP20" s="324" t="s">
        <v>193</v>
      </c>
      <c r="AQ20" s="247"/>
      <c r="AR20" s="247"/>
      <c r="AS20" s="359">
        <v>1</v>
      </c>
      <c r="AT20" s="360">
        <v>10</v>
      </c>
      <c r="AU20" s="360"/>
      <c r="AV20" s="360"/>
      <c r="AW20" s="360"/>
      <c r="AX20" s="360"/>
      <c r="AY20" s="360"/>
      <c r="AZ20" s="360">
        <v>2</v>
      </c>
      <c r="BA20" s="360" t="s">
        <v>204</v>
      </c>
      <c r="BB20" s="360">
        <v>20</v>
      </c>
      <c r="BC20" s="360" t="s">
        <v>205</v>
      </c>
      <c r="BD20" s="360">
        <v>2</v>
      </c>
      <c r="BE20" s="360" t="s">
        <v>204</v>
      </c>
      <c r="BF20" s="360">
        <v>20</v>
      </c>
      <c r="BG20" s="361"/>
      <c r="BH20" s="197">
        <f t="shared" si="6"/>
        <v>0</v>
      </c>
      <c r="BI20" s="198"/>
      <c r="BJ20" s="199">
        <f t="shared" si="7"/>
        <v>0</v>
      </c>
      <c r="BK20" s="200">
        <f t="shared" si="8"/>
        <v>0</v>
      </c>
      <c r="BL20" s="200">
        <f t="shared" si="9"/>
        <v>0</v>
      </c>
      <c r="BM20" s="201">
        <f t="shared" si="10"/>
        <v>0</v>
      </c>
      <c r="BN20" s="202">
        <f t="shared" si="11"/>
        <v>250500</v>
      </c>
      <c r="BO20" s="203">
        <f t="shared" si="12"/>
        <v>0</v>
      </c>
      <c r="BP20" s="198"/>
      <c r="BQ20" s="199">
        <f t="shared" si="13"/>
        <v>0</v>
      </c>
      <c r="BR20" s="200">
        <f t="shared" si="14"/>
        <v>0</v>
      </c>
      <c r="BS20" s="200">
        <f t="shared" si="15"/>
        <v>0</v>
      </c>
      <c r="BT20" s="201">
        <f t="shared" si="16"/>
        <v>0</v>
      </c>
      <c r="BU20" s="202">
        <f t="shared" si="17"/>
        <v>250500</v>
      </c>
      <c r="BV20" s="203">
        <f t="shared" si="18"/>
        <v>0</v>
      </c>
      <c r="BW20" s="198"/>
      <c r="BX20" s="199">
        <f t="shared" si="19"/>
        <v>0</v>
      </c>
      <c r="BY20" s="200">
        <f t="shared" si="20"/>
        <v>0</v>
      </c>
      <c r="BZ20" s="200">
        <f t="shared" si="21"/>
        <v>0</v>
      </c>
      <c r="CA20" s="201">
        <f t="shared" si="22"/>
        <v>0</v>
      </c>
      <c r="CB20" s="202">
        <f t="shared" si="23"/>
        <v>250500</v>
      </c>
      <c r="CC20" s="203">
        <f t="shared" si="24"/>
        <v>0</v>
      </c>
      <c r="CD20" s="198"/>
      <c r="CE20" s="199">
        <f t="shared" si="25"/>
        <v>0</v>
      </c>
      <c r="CF20" s="200">
        <f t="shared" si="26"/>
        <v>0</v>
      </c>
      <c r="CG20" s="200">
        <f t="shared" si="27"/>
        <v>0</v>
      </c>
      <c r="CH20" s="201">
        <f t="shared" si="28"/>
        <v>0</v>
      </c>
      <c r="CI20" s="202">
        <f t="shared" si="29"/>
        <v>250500</v>
      </c>
      <c r="CJ20" s="203">
        <f t="shared" si="30"/>
        <v>0</v>
      </c>
      <c r="CK20" s="198"/>
      <c r="CL20" s="199">
        <f t="shared" si="31"/>
        <v>0</v>
      </c>
      <c r="CM20" s="200">
        <f t="shared" si="32"/>
        <v>0</v>
      </c>
      <c r="CN20" s="200">
        <f t="shared" si="33"/>
        <v>0</v>
      </c>
      <c r="CO20" s="201">
        <f t="shared" si="34"/>
        <v>0</v>
      </c>
      <c r="CP20" s="202">
        <f t="shared" si="35"/>
        <v>250500</v>
      </c>
      <c r="CQ20" s="203">
        <f t="shared" si="36"/>
        <v>0</v>
      </c>
      <c r="CR20" s="198"/>
      <c r="CS20" s="199">
        <f t="shared" si="37"/>
        <v>0</v>
      </c>
      <c r="CT20" s="200">
        <f t="shared" si="38"/>
        <v>0</v>
      </c>
      <c r="CU20" s="200">
        <f t="shared" si="39"/>
        <v>0</v>
      </c>
      <c r="CV20" s="201">
        <f t="shared" si="40"/>
        <v>0</v>
      </c>
      <c r="CW20" s="202">
        <f t="shared" si="41"/>
        <v>250500</v>
      </c>
      <c r="CX20" s="203">
        <f t="shared" si="42"/>
        <v>0</v>
      </c>
      <c r="CY20" s="198"/>
      <c r="CZ20" s="199">
        <f t="shared" si="43"/>
        <v>0</v>
      </c>
      <c r="DA20" s="200">
        <f t="shared" si="44"/>
        <v>0</v>
      </c>
      <c r="DB20" s="200">
        <f t="shared" si="45"/>
        <v>0</v>
      </c>
      <c r="DC20" s="201">
        <f t="shared" si="46"/>
        <v>0</v>
      </c>
      <c r="DD20" s="202">
        <f t="shared" si="47"/>
        <v>250500</v>
      </c>
      <c r="DE20" s="203">
        <f t="shared" si="48"/>
        <v>0</v>
      </c>
      <c r="DF20" s="204"/>
      <c r="DG20" s="199">
        <f t="shared" si="49"/>
        <v>0</v>
      </c>
      <c r="DH20" s="200">
        <f t="shared" si="50"/>
        <v>0</v>
      </c>
      <c r="DI20" s="200">
        <f t="shared" si="51"/>
        <v>0</v>
      </c>
      <c r="DJ20" s="201">
        <f t="shared" si="52"/>
        <v>0</v>
      </c>
      <c r="DK20" s="202">
        <f t="shared" si="53"/>
        <v>250500</v>
      </c>
      <c r="DL20" s="197">
        <f t="shared" si="54"/>
        <v>0</v>
      </c>
      <c r="DM20" s="204"/>
      <c r="DN20" s="199">
        <f t="shared" si="55"/>
        <v>0</v>
      </c>
      <c r="DO20" s="200">
        <f t="shared" si="56"/>
        <v>0</v>
      </c>
      <c r="DP20" s="200">
        <f t="shared" si="57"/>
        <v>0</v>
      </c>
      <c r="DQ20" s="201">
        <f t="shared" si="58"/>
        <v>0</v>
      </c>
      <c r="DR20" s="202">
        <f t="shared" si="59"/>
        <v>250500</v>
      </c>
      <c r="DS20" s="205">
        <f t="shared" si="60"/>
        <v>0</v>
      </c>
      <c r="DT20" s="206">
        <f t="shared" si="61"/>
        <v>250500</v>
      </c>
      <c r="DU20" s="206">
        <f t="shared" si="62"/>
        <v>0</v>
      </c>
    </row>
    <row r="21" spans="1:125" ht="26.25" customHeight="1">
      <c r="A21" s="141"/>
      <c r="B21" s="232"/>
      <c r="C21" s="233"/>
      <c r="D21" s="234"/>
      <c r="E21" s="234"/>
      <c r="F21" s="234"/>
      <c r="G21" s="234"/>
      <c r="H21" s="234"/>
      <c r="I21" s="235"/>
      <c r="J21" s="235"/>
      <c r="K21" s="234">
        <v>9</v>
      </c>
      <c r="L21" s="234"/>
      <c r="M21" s="234"/>
      <c r="N21" s="234"/>
      <c r="O21" s="236"/>
      <c r="P21" s="236"/>
      <c r="Q21" s="237">
        <v>1.7</v>
      </c>
      <c r="R21" s="238" t="s">
        <v>58</v>
      </c>
      <c r="S21" s="271">
        <v>1000</v>
      </c>
      <c r="T21" s="134">
        <f t="shared" si="63"/>
        <v>74.3</v>
      </c>
      <c r="U21" s="258">
        <f t="shared" si="64"/>
        <v>37100</v>
      </c>
      <c r="V21" s="272"/>
      <c r="W21" s="273">
        <f t="shared" si="65"/>
        <v>37100</v>
      </c>
      <c r="X21" s="292" t="s">
        <v>158</v>
      </c>
      <c r="Y21" s="266">
        <f t="shared" si="0"/>
        <v>19000</v>
      </c>
      <c r="Z21" s="135"/>
      <c r="AA21" s="258">
        <f t="shared" si="1"/>
        <v>18100</v>
      </c>
      <c r="AB21" s="182" t="str">
        <f t="shared" si="67"/>
        <v>　月　日</v>
      </c>
      <c r="AC21" s="206">
        <f t="shared" si="3"/>
        <v>37100</v>
      </c>
      <c r="AD21" s="205">
        <f t="shared" si="66"/>
        <v>37100</v>
      </c>
      <c r="AE21" s="278"/>
      <c r="AF21" s="259">
        <f t="shared" si="5"/>
        <v>0</v>
      </c>
      <c r="AG21" s="278"/>
      <c r="AH21" s="278"/>
      <c r="AI21" s="278"/>
      <c r="AJ21" s="278"/>
      <c r="AK21" s="319">
        <v>2000</v>
      </c>
      <c r="AL21" s="260" cm="1">
        <f t="array" ref="AL21">ROUND(_xlfn.IFS($R21="Ａ重油",AK21*1,$R21="灯油",AK21*0.939,$R21="ＬＰガス",AK21*1.299,$R21="ＬＮＧ",AK21*1.56),0)</f>
        <v>1878</v>
      </c>
      <c r="AM21" s="319">
        <v>1500</v>
      </c>
      <c r="AN21" s="260" cm="1">
        <f t="array" ref="AN21">ROUND(_xlfn.IFS($R21="Ａ重油",AM21*1,$R21="灯油",AM21*0.939,$R21="ＬＰガス",AM21*1.299,$R21="ＬＮＧ",AM21*1.56),0)</f>
        <v>1409</v>
      </c>
      <c r="AO21" s="43"/>
      <c r="AP21" s="46"/>
      <c r="AQ21" s="247"/>
      <c r="AR21" s="247"/>
      <c r="AS21" s="248"/>
      <c r="AT21" s="249"/>
      <c r="AU21" s="249"/>
      <c r="AV21" s="249"/>
      <c r="AW21" s="249"/>
      <c r="AX21" s="249"/>
      <c r="AY21" s="249"/>
      <c r="AZ21" s="249"/>
      <c r="BA21" s="249"/>
      <c r="BB21" s="249"/>
      <c r="BC21" s="249"/>
      <c r="BD21" s="249"/>
      <c r="BE21" s="249"/>
      <c r="BF21" s="249"/>
      <c r="BG21" s="250"/>
      <c r="BH21" s="197">
        <f t="shared" si="6"/>
        <v>0</v>
      </c>
      <c r="BI21" s="198"/>
      <c r="BJ21" s="199">
        <f t="shared" si="7"/>
        <v>0</v>
      </c>
      <c r="BK21" s="200">
        <f t="shared" si="8"/>
        <v>0</v>
      </c>
      <c r="BL21" s="200">
        <f t="shared" si="9"/>
        <v>0</v>
      </c>
      <c r="BM21" s="201">
        <f t="shared" si="10"/>
        <v>0</v>
      </c>
      <c r="BN21" s="202">
        <f t="shared" si="11"/>
        <v>37100</v>
      </c>
      <c r="BO21" s="203">
        <f t="shared" si="12"/>
        <v>0</v>
      </c>
      <c r="BP21" s="198"/>
      <c r="BQ21" s="199">
        <f t="shared" si="13"/>
        <v>0</v>
      </c>
      <c r="BR21" s="200">
        <f t="shared" si="14"/>
        <v>0</v>
      </c>
      <c r="BS21" s="200">
        <f t="shared" si="15"/>
        <v>0</v>
      </c>
      <c r="BT21" s="201">
        <f t="shared" si="16"/>
        <v>0</v>
      </c>
      <c r="BU21" s="202">
        <f t="shared" si="17"/>
        <v>37100</v>
      </c>
      <c r="BV21" s="203">
        <f t="shared" si="18"/>
        <v>0</v>
      </c>
      <c r="BW21" s="198"/>
      <c r="BX21" s="199">
        <f t="shared" si="19"/>
        <v>0</v>
      </c>
      <c r="BY21" s="200">
        <f t="shared" si="20"/>
        <v>0</v>
      </c>
      <c r="BZ21" s="200">
        <f t="shared" si="21"/>
        <v>0</v>
      </c>
      <c r="CA21" s="201">
        <f t="shared" si="22"/>
        <v>0</v>
      </c>
      <c r="CB21" s="202">
        <f t="shared" si="23"/>
        <v>37100</v>
      </c>
      <c r="CC21" s="203">
        <f t="shared" si="24"/>
        <v>0</v>
      </c>
      <c r="CD21" s="198"/>
      <c r="CE21" s="199">
        <f t="shared" si="25"/>
        <v>0</v>
      </c>
      <c r="CF21" s="200">
        <f t="shared" si="26"/>
        <v>0</v>
      </c>
      <c r="CG21" s="200">
        <f t="shared" si="27"/>
        <v>0</v>
      </c>
      <c r="CH21" s="201">
        <f t="shared" si="28"/>
        <v>0</v>
      </c>
      <c r="CI21" s="202">
        <f t="shared" si="29"/>
        <v>37100</v>
      </c>
      <c r="CJ21" s="203">
        <f t="shared" si="30"/>
        <v>0</v>
      </c>
      <c r="CK21" s="198"/>
      <c r="CL21" s="199">
        <f t="shared" si="31"/>
        <v>0</v>
      </c>
      <c r="CM21" s="200">
        <f t="shared" si="32"/>
        <v>0</v>
      </c>
      <c r="CN21" s="200">
        <f t="shared" si="33"/>
        <v>0</v>
      </c>
      <c r="CO21" s="201">
        <f t="shared" si="34"/>
        <v>0</v>
      </c>
      <c r="CP21" s="202">
        <f t="shared" si="35"/>
        <v>37100</v>
      </c>
      <c r="CQ21" s="203">
        <f t="shared" si="36"/>
        <v>0</v>
      </c>
      <c r="CR21" s="198"/>
      <c r="CS21" s="199">
        <f t="shared" si="37"/>
        <v>0</v>
      </c>
      <c r="CT21" s="200">
        <f t="shared" si="38"/>
        <v>0</v>
      </c>
      <c r="CU21" s="200">
        <f t="shared" si="39"/>
        <v>0</v>
      </c>
      <c r="CV21" s="201">
        <f t="shared" si="40"/>
        <v>0</v>
      </c>
      <c r="CW21" s="202">
        <f t="shared" si="41"/>
        <v>37100</v>
      </c>
      <c r="CX21" s="203">
        <f t="shared" si="42"/>
        <v>0</v>
      </c>
      <c r="CY21" s="198"/>
      <c r="CZ21" s="199">
        <f t="shared" si="43"/>
        <v>0</v>
      </c>
      <c r="DA21" s="200">
        <f t="shared" si="44"/>
        <v>0</v>
      </c>
      <c r="DB21" s="200">
        <f t="shared" si="45"/>
        <v>0</v>
      </c>
      <c r="DC21" s="201">
        <f t="shared" si="46"/>
        <v>0</v>
      </c>
      <c r="DD21" s="202">
        <f t="shared" si="47"/>
        <v>37100</v>
      </c>
      <c r="DE21" s="203">
        <f t="shared" si="48"/>
        <v>0</v>
      </c>
      <c r="DF21" s="204"/>
      <c r="DG21" s="199">
        <f t="shared" si="49"/>
        <v>0</v>
      </c>
      <c r="DH21" s="200">
        <f t="shared" si="50"/>
        <v>0</v>
      </c>
      <c r="DI21" s="200">
        <f t="shared" si="51"/>
        <v>0</v>
      </c>
      <c r="DJ21" s="201">
        <f t="shared" si="52"/>
        <v>0</v>
      </c>
      <c r="DK21" s="202">
        <f t="shared" si="53"/>
        <v>37100</v>
      </c>
      <c r="DL21" s="197">
        <f t="shared" si="54"/>
        <v>0</v>
      </c>
      <c r="DM21" s="204"/>
      <c r="DN21" s="199">
        <f t="shared" si="55"/>
        <v>0</v>
      </c>
      <c r="DO21" s="200">
        <f t="shared" si="56"/>
        <v>0</v>
      </c>
      <c r="DP21" s="200">
        <f t="shared" si="57"/>
        <v>0</v>
      </c>
      <c r="DQ21" s="201">
        <f t="shared" si="58"/>
        <v>0</v>
      </c>
      <c r="DR21" s="202">
        <f t="shared" si="59"/>
        <v>37100</v>
      </c>
      <c r="DS21" s="205">
        <f t="shared" si="60"/>
        <v>0</v>
      </c>
      <c r="DT21" s="206">
        <f t="shared" si="61"/>
        <v>37100</v>
      </c>
      <c r="DU21" s="206">
        <f t="shared" si="62"/>
        <v>0</v>
      </c>
    </row>
    <row r="22" spans="1:125" ht="26.25" customHeight="1">
      <c r="A22" s="141"/>
      <c r="B22" s="232"/>
      <c r="C22" s="233"/>
      <c r="D22" s="234"/>
      <c r="E22" s="234"/>
      <c r="F22" s="234"/>
      <c r="G22" s="234"/>
      <c r="H22" s="234"/>
      <c r="I22" s="235"/>
      <c r="J22" s="235"/>
      <c r="K22" s="234">
        <v>9</v>
      </c>
      <c r="L22" s="234"/>
      <c r="M22" s="234"/>
      <c r="N22" s="234"/>
      <c r="O22" s="236"/>
      <c r="P22" s="236"/>
      <c r="Q22" s="237">
        <v>1.5</v>
      </c>
      <c r="R22" s="238" t="s">
        <v>16</v>
      </c>
      <c r="S22" s="271">
        <v>500</v>
      </c>
      <c r="T22" s="134">
        <f t="shared" si="63"/>
        <v>65.599999999999994</v>
      </c>
      <c r="U22" s="258">
        <f t="shared" si="64"/>
        <v>16400</v>
      </c>
      <c r="V22" s="272"/>
      <c r="W22" s="273">
        <f t="shared" si="65"/>
        <v>16400</v>
      </c>
      <c r="X22" s="292" t="s">
        <v>158</v>
      </c>
      <c r="Y22" s="266">
        <f t="shared" si="0"/>
        <v>9000</v>
      </c>
      <c r="Z22" s="135"/>
      <c r="AA22" s="258">
        <f t="shared" si="1"/>
        <v>7400</v>
      </c>
      <c r="AB22" s="182" t="str">
        <f t="shared" si="67"/>
        <v>　月　日</v>
      </c>
      <c r="AC22" s="206">
        <f t="shared" si="3"/>
        <v>16400</v>
      </c>
      <c r="AD22" s="205">
        <f t="shared" si="66"/>
        <v>16400</v>
      </c>
      <c r="AE22" s="279"/>
      <c r="AF22" s="259">
        <f t="shared" si="5"/>
        <v>0</v>
      </c>
      <c r="AG22" s="278"/>
      <c r="AH22" s="278"/>
      <c r="AI22" s="278"/>
      <c r="AJ22" s="278"/>
      <c r="AK22" s="318">
        <v>1000</v>
      </c>
      <c r="AL22" s="260" cm="1">
        <f t="array" ref="AL22">ROUND(_xlfn.IFS($R22="Ａ重油",AK22*1,$R22="灯油",AK22*0.939,$R22="ＬＰガス",AK22*1.299,$R22="ＬＮＧ",AK22*1.56),0)</f>
        <v>1299</v>
      </c>
      <c r="AM22" s="318">
        <v>500</v>
      </c>
      <c r="AN22" s="260" cm="1">
        <f t="array" ref="AN22">ROUND(_xlfn.IFS($R22="Ａ重油",AM22*1,$R22="灯油",AM22*0.939,$R22="ＬＰガス",AM22*1.299,$R22="ＬＮＧ",AM22*1.56),0)</f>
        <v>650</v>
      </c>
      <c r="AO22" s="43"/>
      <c r="AP22" s="46"/>
      <c r="AQ22" s="247"/>
      <c r="AR22" s="247"/>
      <c r="AS22" s="248"/>
      <c r="AT22" s="249"/>
      <c r="AU22" s="249"/>
      <c r="AV22" s="249"/>
      <c r="AW22" s="249"/>
      <c r="AX22" s="249"/>
      <c r="AY22" s="249"/>
      <c r="AZ22" s="249"/>
      <c r="BA22" s="249"/>
      <c r="BB22" s="249"/>
      <c r="BC22" s="249"/>
      <c r="BD22" s="249"/>
      <c r="BE22" s="249"/>
      <c r="BF22" s="249"/>
      <c r="BG22" s="250"/>
      <c r="BH22" s="197">
        <f t="shared" si="6"/>
        <v>0</v>
      </c>
      <c r="BI22" s="198"/>
      <c r="BJ22" s="199">
        <f t="shared" si="7"/>
        <v>0</v>
      </c>
      <c r="BK22" s="200">
        <f t="shared" si="8"/>
        <v>0</v>
      </c>
      <c r="BL22" s="200">
        <f t="shared" si="9"/>
        <v>0</v>
      </c>
      <c r="BM22" s="201">
        <f t="shared" si="10"/>
        <v>0</v>
      </c>
      <c r="BN22" s="202">
        <f t="shared" si="11"/>
        <v>16400</v>
      </c>
      <c r="BO22" s="203">
        <f t="shared" si="12"/>
        <v>0</v>
      </c>
      <c r="BP22" s="198"/>
      <c r="BQ22" s="199">
        <f t="shared" si="13"/>
        <v>0</v>
      </c>
      <c r="BR22" s="200">
        <f t="shared" si="14"/>
        <v>0</v>
      </c>
      <c r="BS22" s="200">
        <f t="shared" si="15"/>
        <v>0</v>
      </c>
      <c r="BT22" s="201">
        <f t="shared" si="16"/>
        <v>0</v>
      </c>
      <c r="BU22" s="202">
        <f t="shared" si="17"/>
        <v>16400</v>
      </c>
      <c r="BV22" s="203">
        <f t="shared" si="18"/>
        <v>0</v>
      </c>
      <c r="BW22" s="198"/>
      <c r="BX22" s="199">
        <f t="shared" si="19"/>
        <v>0</v>
      </c>
      <c r="BY22" s="200">
        <f t="shared" si="20"/>
        <v>0</v>
      </c>
      <c r="BZ22" s="200">
        <f t="shared" si="21"/>
        <v>0</v>
      </c>
      <c r="CA22" s="201">
        <f t="shared" si="22"/>
        <v>0</v>
      </c>
      <c r="CB22" s="202">
        <f t="shared" si="23"/>
        <v>16400</v>
      </c>
      <c r="CC22" s="203">
        <f t="shared" si="24"/>
        <v>0</v>
      </c>
      <c r="CD22" s="198"/>
      <c r="CE22" s="199">
        <f t="shared" si="25"/>
        <v>0</v>
      </c>
      <c r="CF22" s="200">
        <f t="shared" si="26"/>
        <v>0</v>
      </c>
      <c r="CG22" s="200">
        <f t="shared" si="27"/>
        <v>0</v>
      </c>
      <c r="CH22" s="201">
        <f t="shared" si="28"/>
        <v>0</v>
      </c>
      <c r="CI22" s="202">
        <f t="shared" si="29"/>
        <v>16400</v>
      </c>
      <c r="CJ22" s="203">
        <f t="shared" si="30"/>
        <v>0</v>
      </c>
      <c r="CK22" s="198"/>
      <c r="CL22" s="199">
        <f t="shared" si="31"/>
        <v>0</v>
      </c>
      <c r="CM22" s="200">
        <f t="shared" si="32"/>
        <v>0</v>
      </c>
      <c r="CN22" s="200">
        <f t="shared" si="33"/>
        <v>0</v>
      </c>
      <c r="CO22" s="201">
        <f t="shared" si="34"/>
        <v>0</v>
      </c>
      <c r="CP22" s="202">
        <f t="shared" si="35"/>
        <v>16400</v>
      </c>
      <c r="CQ22" s="203">
        <f t="shared" si="36"/>
        <v>0</v>
      </c>
      <c r="CR22" s="198"/>
      <c r="CS22" s="199">
        <f t="shared" si="37"/>
        <v>0</v>
      </c>
      <c r="CT22" s="200">
        <f t="shared" si="38"/>
        <v>0</v>
      </c>
      <c r="CU22" s="200">
        <f t="shared" si="39"/>
        <v>0</v>
      </c>
      <c r="CV22" s="201">
        <f t="shared" si="40"/>
        <v>0</v>
      </c>
      <c r="CW22" s="202">
        <f t="shared" si="41"/>
        <v>16400</v>
      </c>
      <c r="CX22" s="203">
        <f t="shared" si="42"/>
        <v>0</v>
      </c>
      <c r="CY22" s="198"/>
      <c r="CZ22" s="199">
        <f t="shared" si="43"/>
        <v>0</v>
      </c>
      <c r="DA22" s="200">
        <f t="shared" si="44"/>
        <v>0</v>
      </c>
      <c r="DB22" s="200">
        <f t="shared" si="45"/>
        <v>0</v>
      </c>
      <c r="DC22" s="201">
        <f t="shared" si="46"/>
        <v>0</v>
      </c>
      <c r="DD22" s="202">
        <f t="shared" si="47"/>
        <v>16400</v>
      </c>
      <c r="DE22" s="203">
        <f t="shared" si="48"/>
        <v>0</v>
      </c>
      <c r="DF22" s="204"/>
      <c r="DG22" s="199">
        <f t="shared" si="49"/>
        <v>0</v>
      </c>
      <c r="DH22" s="200">
        <f t="shared" si="50"/>
        <v>0</v>
      </c>
      <c r="DI22" s="200">
        <f t="shared" si="51"/>
        <v>0</v>
      </c>
      <c r="DJ22" s="201">
        <f t="shared" si="52"/>
        <v>0</v>
      </c>
      <c r="DK22" s="202">
        <f t="shared" si="53"/>
        <v>16400</v>
      </c>
      <c r="DL22" s="197">
        <f t="shared" si="54"/>
        <v>0</v>
      </c>
      <c r="DM22" s="204"/>
      <c r="DN22" s="199">
        <f t="shared" si="55"/>
        <v>0</v>
      </c>
      <c r="DO22" s="200">
        <f t="shared" si="56"/>
        <v>0</v>
      </c>
      <c r="DP22" s="200">
        <f t="shared" si="57"/>
        <v>0</v>
      </c>
      <c r="DQ22" s="201">
        <f t="shared" si="58"/>
        <v>0</v>
      </c>
      <c r="DR22" s="202">
        <f t="shared" si="59"/>
        <v>16400</v>
      </c>
      <c r="DS22" s="205">
        <f t="shared" si="60"/>
        <v>0</v>
      </c>
      <c r="DT22" s="206">
        <f t="shared" si="61"/>
        <v>16400</v>
      </c>
      <c r="DU22" s="206">
        <f t="shared" si="62"/>
        <v>0</v>
      </c>
    </row>
    <row r="23" spans="1:125" ht="26.25" customHeight="1">
      <c r="A23" s="141"/>
      <c r="B23" s="232"/>
      <c r="C23" s="233"/>
      <c r="D23" s="234"/>
      <c r="E23" s="234"/>
      <c r="F23" s="234"/>
      <c r="G23" s="234"/>
      <c r="H23" s="234"/>
      <c r="I23" s="235"/>
      <c r="J23" s="235"/>
      <c r="K23" s="234">
        <v>10</v>
      </c>
      <c r="L23" s="234"/>
      <c r="M23" s="234"/>
      <c r="N23" s="234"/>
      <c r="O23" s="236"/>
      <c r="P23" s="236"/>
      <c r="Q23" s="237">
        <v>1.7</v>
      </c>
      <c r="R23" s="238" t="s">
        <v>56</v>
      </c>
      <c r="S23" s="271">
        <v>10000</v>
      </c>
      <c r="T23" s="134">
        <f t="shared" si="63"/>
        <v>70.099999999999994</v>
      </c>
      <c r="U23" s="258">
        <f t="shared" si="64"/>
        <v>350500</v>
      </c>
      <c r="V23" s="272"/>
      <c r="W23" s="273">
        <f t="shared" si="65"/>
        <v>350500</v>
      </c>
      <c r="X23" s="292" t="s">
        <v>78</v>
      </c>
      <c r="Y23" s="266">
        <f t="shared" si="0"/>
        <v>350500</v>
      </c>
      <c r="Z23" s="135"/>
      <c r="AA23" s="258">
        <f t="shared" si="1"/>
        <v>0</v>
      </c>
      <c r="AB23" s="182" t="str">
        <f t="shared" si="67"/>
        <v>―</v>
      </c>
      <c r="AC23" s="206">
        <f t="shared" si="3"/>
        <v>350500</v>
      </c>
      <c r="AD23" s="205">
        <f t="shared" si="66"/>
        <v>350500</v>
      </c>
      <c r="AE23" s="278">
        <v>30</v>
      </c>
      <c r="AF23" s="259">
        <f t="shared" si="5"/>
        <v>30</v>
      </c>
      <c r="AG23" s="278"/>
      <c r="AH23" s="278"/>
      <c r="AI23" s="278"/>
      <c r="AJ23" s="278"/>
      <c r="AK23" s="318">
        <v>10000</v>
      </c>
      <c r="AL23" s="260" cm="1">
        <f t="array" ref="AL23">ROUND(_xlfn.IFS($R23="Ａ重油",AK23*1,$R23="灯油",AK23*0.939,$R23="ＬＰガス",AK23*1.299,$R23="ＬＮＧ",AK23*1.56),0)</f>
        <v>10000</v>
      </c>
      <c r="AM23" s="318">
        <v>9000</v>
      </c>
      <c r="AN23" s="260" cm="1">
        <f t="array" ref="AN23">ROUND(_xlfn.IFS($R23="Ａ重油",AM23*1,$R23="灯油",AM23*0.939,$R23="ＬＰガス",AM23*1.299,$R23="ＬＮＧ",AM23*1.56),0)</f>
        <v>9000</v>
      </c>
      <c r="AO23" s="43"/>
      <c r="AP23" s="46"/>
      <c r="AQ23" s="247"/>
      <c r="AR23" s="247"/>
      <c r="AS23" s="248"/>
      <c r="AT23" s="249"/>
      <c r="AU23" s="249"/>
      <c r="AV23" s="249"/>
      <c r="AW23" s="249"/>
      <c r="AX23" s="249"/>
      <c r="AY23" s="249"/>
      <c r="AZ23" s="249"/>
      <c r="BA23" s="249"/>
      <c r="BB23" s="249"/>
      <c r="BC23" s="249"/>
      <c r="BD23" s="249"/>
      <c r="BE23" s="249"/>
      <c r="BF23" s="249"/>
      <c r="BG23" s="250"/>
      <c r="BH23" s="197">
        <f t="shared" si="6"/>
        <v>0</v>
      </c>
      <c r="BI23" s="198"/>
      <c r="BJ23" s="199">
        <f t="shared" si="7"/>
        <v>0</v>
      </c>
      <c r="BK23" s="200">
        <f t="shared" si="8"/>
        <v>0</v>
      </c>
      <c r="BL23" s="200">
        <f t="shared" si="9"/>
        <v>0</v>
      </c>
      <c r="BM23" s="201">
        <f t="shared" si="10"/>
        <v>0</v>
      </c>
      <c r="BN23" s="202">
        <f t="shared" si="11"/>
        <v>350500</v>
      </c>
      <c r="BO23" s="203">
        <f t="shared" si="12"/>
        <v>0</v>
      </c>
      <c r="BP23" s="198"/>
      <c r="BQ23" s="199">
        <f t="shared" si="13"/>
        <v>0</v>
      </c>
      <c r="BR23" s="200">
        <f t="shared" si="14"/>
        <v>0</v>
      </c>
      <c r="BS23" s="200">
        <f t="shared" si="15"/>
        <v>0</v>
      </c>
      <c r="BT23" s="201">
        <f t="shared" si="16"/>
        <v>0</v>
      </c>
      <c r="BU23" s="202">
        <f t="shared" si="17"/>
        <v>350500</v>
      </c>
      <c r="BV23" s="203">
        <f t="shared" si="18"/>
        <v>0</v>
      </c>
      <c r="BW23" s="198"/>
      <c r="BX23" s="199">
        <f t="shared" si="19"/>
        <v>0</v>
      </c>
      <c r="BY23" s="200">
        <f t="shared" si="20"/>
        <v>0</v>
      </c>
      <c r="BZ23" s="200">
        <f t="shared" si="21"/>
        <v>0</v>
      </c>
      <c r="CA23" s="201">
        <f t="shared" si="22"/>
        <v>0</v>
      </c>
      <c r="CB23" s="202">
        <f t="shared" si="23"/>
        <v>350500</v>
      </c>
      <c r="CC23" s="203">
        <f t="shared" si="24"/>
        <v>0</v>
      </c>
      <c r="CD23" s="198"/>
      <c r="CE23" s="199">
        <f t="shared" si="25"/>
        <v>0</v>
      </c>
      <c r="CF23" s="200">
        <f t="shared" si="26"/>
        <v>0</v>
      </c>
      <c r="CG23" s="200">
        <f t="shared" si="27"/>
        <v>0</v>
      </c>
      <c r="CH23" s="201">
        <f t="shared" si="28"/>
        <v>0</v>
      </c>
      <c r="CI23" s="202">
        <f t="shared" si="29"/>
        <v>350500</v>
      </c>
      <c r="CJ23" s="203">
        <f t="shared" si="30"/>
        <v>0</v>
      </c>
      <c r="CK23" s="198"/>
      <c r="CL23" s="199">
        <f t="shared" si="31"/>
        <v>0</v>
      </c>
      <c r="CM23" s="200">
        <f t="shared" si="32"/>
        <v>0</v>
      </c>
      <c r="CN23" s="200">
        <f t="shared" si="33"/>
        <v>0</v>
      </c>
      <c r="CO23" s="201">
        <f t="shared" si="34"/>
        <v>0</v>
      </c>
      <c r="CP23" s="202">
        <f t="shared" si="35"/>
        <v>350500</v>
      </c>
      <c r="CQ23" s="203">
        <f t="shared" si="36"/>
        <v>0</v>
      </c>
      <c r="CR23" s="198"/>
      <c r="CS23" s="199">
        <f t="shared" si="37"/>
        <v>0</v>
      </c>
      <c r="CT23" s="200">
        <f t="shared" si="38"/>
        <v>0</v>
      </c>
      <c r="CU23" s="200">
        <f t="shared" si="39"/>
        <v>0</v>
      </c>
      <c r="CV23" s="201">
        <f t="shared" si="40"/>
        <v>0</v>
      </c>
      <c r="CW23" s="202">
        <f t="shared" si="41"/>
        <v>350500</v>
      </c>
      <c r="CX23" s="203">
        <f t="shared" si="42"/>
        <v>0</v>
      </c>
      <c r="CY23" s="198"/>
      <c r="CZ23" s="199">
        <f t="shared" si="43"/>
        <v>0</v>
      </c>
      <c r="DA23" s="200">
        <f t="shared" si="44"/>
        <v>0</v>
      </c>
      <c r="DB23" s="200">
        <f t="shared" si="45"/>
        <v>0</v>
      </c>
      <c r="DC23" s="201">
        <f t="shared" si="46"/>
        <v>0</v>
      </c>
      <c r="DD23" s="202">
        <f t="shared" si="47"/>
        <v>350500</v>
      </c>
      <c r="DE23" s="203">
        <f t="shared" si="48"/>
        <v>0</v>
      </c>
      <c r="DF23" s="204"/>
      <c r="DG23" s="199">
        <f t="shared" si="49"/>
        <v>0</v>
      </c>
      <c r="DH23" s="200">
        <f t="shared" si="50"/>
        <v>0</v>
      </c>
      <c r="DI23" s="200">
        <f t="shared" si="51"/>
        <v>0</v>
      </c>
      <c r="DJ23" s="201">
        <f t="shared" si="52"/>
        <v>0</v>
      </c>
      <c r="DK23" s="202">
        <f t="shared" si="53"/>
        <v>350500</v>
      </c>
      <c r="DL23" s="197">
        <f t="shared" si="54"/>
        <v>0</v>
      </c>
      <c r="DM23" s="204"/>
      <c r="DN23" s="199">
        <f t="shared" si="55"/>
        <v>0</v>
      </c>
      <c r="DO23" s="200">
        <f t="shared" si="56"/>
        <v>0</v>
      </c>
      <c r="DP23" s="200">
        <f t="shared" si="57"/>
        <v>0</v>
      </c>
      <c r="DQ23" s="201">
        <f t="shared" si="58"/>
        <v>0</v>
      </c>
      <c r="DR23" s="202">
        <f t="shared" si="59"/>
        <v>350500</v>
      </c>
      <c r="DS23" s="205">
        <f t="shared" si="60"/>
        <v>0</v>
      </c>
      <c r="DT23" s="206">
        <f t="shared" si="61"/>
        <v>350500</v>
      </c>
      <c r="DU23" s="206">
        <f t="shared" si="62"/>
        <v>0</v>
      </c>
    </row>
    <row r="24" spans="1:125" ht="26.25" customHeight="1">
      <c r="A24" s="141"/>
      <c r="B24" s="232"/>
      <c r="C24" s="233"/>
      <c r="D24" s="234"/>
      <c r="E24" s="234"/>
      <c r="F24" s="234"/>
      <c r="G24" s="234"/>
      <c r="H24" s="234"/>
      <c r="I24" s="235"/>
      <c r="J24" s="235"/>
      <c r="K24" s="234">
        <v>11</v>
      </c>
      <c r="L24" s="234"/>
      <c r="M24" s="234"/>
      <c r="N24" s="234"/>
      <c r="O24" s="236"/>
      <c r="P24" s="236"/>
      <c r="Q24" s="237">
        <v>1.5</v>
      </c>
      <c r="R24" s="238" t="s">
        <v>56</v>
      </c>
      <c r="S24" s="271">
        <v>10000</v>
      </c>
      <c r="T24" s="134">
        <f t="shared" si="63"/>
        <v>50.1</v>
      </c>
      <c r="U24" s="258">
        <f t="shared" si="64"/>
        <v>250500</v>
      </c>
      <c r="V24" s="272"/>
      <c r="W24" s="273">
        <f t="shared" si="65"/>
        <v>250500</v>
      </c>
      <c r="X24" s="292" t="s">
        <v>78</v>
      </c>
      <c r="Y24" s="266">
        <f t="shared" si="0"/>
        <v>250500</v>
      </c>
      <c r="Z24" s="135"/>
      <c r="AA24" s="258">
        <f t="shared" si="1"/>
        <v>0</v>
      </c>
      <c r="AB24" s="182" t="str">
        <f t="shared" si="67"/>
        <v>―</v>
      </c>
      <c r="AC24" s="206">
        <f t="shared" si="3"/>
        <v>250500</v>
      </c>
      <c r="AD24" s="205">
        <f t="shared" si="66"/>
        <v>250500</v>
      </c>
      <c r="AE24" s="278">
        <v>25</v>
      </c>
      <c r="AF24" s="259">
        <f t="shared" si="5"/>
        <v>25</v>
      </c>
      <c r="AG24" s="278"/>
      <c r="AH24" s="278"/>
      <c r="AI24" s="278"/>
      <c r="AJ24" s="278"/>
      <c r="AK24" s="318">
        <v>15000</v>
      </c>
      <c r="AL24" s="260" cm="1">
        <f t="array" ref="AL24">ROUND(_xlfn.IFS($R24="Ａ重油",AK24*1,$R24="灯油",AK24*0.939,$R24="ＬＰガス",AK24*1.299,$R24="ＬＮＧ",AK24*1.56),0)</f>
        <v>15000</v>
      </c>
      <c r="AM24" s="318">
        <v>12000</v>
      </c>
      <c r="AN24" s="260" cm="1">
        <f t="array" ref="AN24">ROUND(_xlfn.IFS($R24="Ａ重油",AM24*1,$R24="灯油",AM24*0.939,$R24="ＬＰガス",AM24*1.299,$R24="ＬＮＧ",AM24*1.56),0)</f>
        <v>12000</v>
      </c>
      <c r="AO24" s="43"/>
      <c r="AP24" s="46"/>
      <c r="AQ24" s="247"/>
      <c r="AR24" s="247"/>
      <c r="AS24" s="248"/>
      <c r="AT24" s="249"/>
      <c r="AU24" s="249"/>
      <c r="AV24" s="249"/>
      <c r="AW24" s="249"/>
      <c r="AX24" s="249"/>
      <c r="AY24" s="249"/>
      <c r="AZ24" s="249"/>
      <c r="BA24" s="249"/>
      <c r="BB24" s="249"/>
      <c r="BC24" s="249"/>
      <c r="BD24" s="249"/>
      <c r="BE24" s="249"/>
      <c r="BF24" s="249"/>
      <c r="BG24" s="250"/>
      <c r="BH24" s="197">
        <f t="shared" si="6"/>
        <v>0</v>
      </c>
      <c r="BI24" s="198"/>
      <c r="BJ24" s="199">
        <f t="shared" si="7"/>
        <v>0</v>
      </c>
      <c r="BK24" s="200">
        <f t="shared" si="8"/>
        <v>0</v>
      </c>
      <c r="BL24" s="200">
        <f t="shared" si="9"/>
        <v>0</v>
      </c>
      <c r="BM24" s="201">
        <f t="shared" si="10"/>
        <v>0</v>
      </c>
      <c r="BN24" s="202">
        <f t="shared" si="11"/>
        <v>250500</v>
      </c>
      <c r="BO24" s="203">
        <f t="shared" si="12"/>
        <v>0</v>
      </c>
      <c r="BP24" s="198"/>
      <c r="BQ24" s="199">
        <f t="shared" si="13"/>
        <v>0</v>
      </c>
      <c r="BR24" s="200">
        <f t="shared" si="14"/>
        <v>0</v>
      </c>
      <c r="BS24" s="200">
        <f t="shared" si="15"/>
        <v>0</v>
      </c>
      <c r="BT24" s="201">
        <f t="shared" si="16"/>
        <v>0</v>
      </c>
      <c r="BU24" s="202">
        <f t="shared" si="17"/>
        <v>250500</v>
      </c>
      <c r="BV24" s="203">
        <f t="shared" si="18"/>
        <v>0</v>
      </c>
      <c r="BW24" s="198"/>
      <c r="BX24" s="199">
        <f t="shared" si="19"/>
        <v>0</v>
      </c>
      <c r="BY24" s="200">
        <f t="shared" si="20"/>
        <v>0</v>
      </c>
      <c r="BZ24" s="200">
        <f t="shared" si="21"/>
        <v>0</v>
      </c>
      <c r="CA24" s="201">
        <f t="shared" si="22"/>
        <v>0</v>
      </c>
      <c r="CB24" s="202">
        <f t="shared" si="23"/>
        <v>250500</v>
      </c>
      <c r="CC24" s="203">
        <f t="shared" si="24"/>
        <v>0</v>
      </c>
      <c r="CD24" s="198"/>
      <c r="CE24" s="199">
        <f t="shared" si="25"/>
        <v>0</v>
      </c>
      <c r="CF24" s="200">
        <f t="shared" si="26"/>
        <v>0</v>
      </c>
      <c r="CG24" s="200">
        <f t="shared" si="27"/>
        <v>0</v>
      </c>
      <c r="CH24" s="201">
        <f t="shared" si="28"/>
        <v>0</v>
      </c>
      <c r="CI24" s="202">
        <f t="shared" si="29"/>
        <v>250500</v>
      </c>
      <c r="CJ24" s="203">
        <f t="shared" si="30"/>
        <v>0</v>
      </c>
      <c r="CK24" s="198"/>
      <c r="CL24" s="199">
        <f t="shared" si="31"/>
        <v>0</v>
      </c>
      <c r="CM24" s="200">
        <f t="shared" si="32"/>
        <v>0</v>
      </c>
      <c r="CN24" s="200">
        <f t="shared" si="33"/>
        <v>0</v>
      </c>
      <c r="CO24" s="201">
        <f t="shared" si="34"/>
        <v>0</v>
      </c>
      <c r="CP24" s="202">
        <f t="shared" si="35"/>
        <v>250500</v>
      </c>
      <c r="CQ24" s="203">
        <f t="shared" si="36"/>
        <v>0</v>
      </c>
      <c r="CR24" s="198"/>
      <c r="CS24" s="199">
        <f t="shared" si="37"/>
        <v>0</v>
      </c>
      <c r="CT24" s="200">
        <f t="shared" si="38"/>
        <v>0</v>
      </c>
      <c r="CU24" s="200">
        <f t="shared" si="39"/>
        <v>0</v>
      </c>
      <c r="CV24" s="201">
        <f t="shared" si="40"/>
        <v>0</v>
      </c>
      <c r="CW24" s="202">
        <f t="shared" si="41"/>
        <v>250500</v>
      </c>
      <c r="CX24" s="203">
        <f t="shared" si="42"/>
        <v>0</v>
      </c>
      <c r="CY24" s="198"/>
      <c r="CZ24" s="199">
        <f t="shared" si="43"/>
        <v>0</v>
      </c>
      <c r="DA24" s="200">
        <f t="shared" si="44"/>
        <v>0</v>
      </c>
      <c r="DB24" s="200">
        <f t="shared" si="45"/>
        <v>0</v>
      </c>
      <c r="DC24" s="201">
        <f t="shared" si="46"/>
        <v>0</v>
      </c>
      <c r="DD24" s="202">
        <f t="shared" si="47"/>
        <v>250500</v>
      </c>
      <c r="DE24" s="203">
        <f t="shared" si="48"/>
        <v>0</v>
      </c>
      <c r="DF24" s="204"/>
      <c r="DG24" s="199">
        <f t="shared" si="49"/>
        <v>0</v>
      </c>
      <c r="DH24" s="200">
        <f t="shared" si="50"/>
        <v>0</v>
      </c>
      <c r="DI24" s="200">
        <f t="shared" si="51"/>
        <v>0</v>
      </c>
      <c r="DJ24" s="201">
        <f t="shared" si="52"/>
        <v>0</v>
      </c>
      <c r="DK24" s="202">
        <f t="shared" si="53"/>
        <v>250500</v>
      </c>
      <c r="DL24" s="197">
        <f t="shared" si="54"/>
        <v>0</v>
      </c>
      <c r="DM24" s="204"/>
      <c r="DN24" s="199">
        <f t="shared" si="55"/>
        <v>0</v>
      </c>
      <c r="DO24" s="200">
        <f t="shared" si="56"/>
        <v>0</v>
      </c>
      <c r="DP24" s="200">
        <f t="shared" si="57"/>
        <v>0</v>
      </c>
      <c r="DQ24" s="201">
        <f t="shared" si="58"/>
        <v>0</v>
      </c>
      <c r="DR24" s="202">
        <f t="shared" si="59"/>
        <v>250500</v>
      </c>
      <c r="DS24" s="205">
        <f t="shared" si="60"/>
        <v>0</v>
      </c>
      <c r="DT24" s="206">
        <f t="shared" si="61"/>
        <v>250500</v>
      </c>
      <c r="DU24" s="206">
        <f t="shared" si="62"/>
        <v>0</v>
      </c>
    </row>
    <row r="25" spans="1:125" ht="26.25" customHeight="1">
      <c r="A25" s="141"/>
      <c r="B25" s="232"/>
      <c r="C25" s="233"/>
      <c r="D25" s="234"/>
      <c r="E25" s="234"/>
      <c r="F25" s="234"/>
      <c r="G25" s="234"/>
      <c r="H25" s="234"/>
      <c r="I25" s="235"/>
      <c r="J25" s="235"/>
      <c r="K25" s="234">
        <v>12</v>
      </c>
      <c r="L25" s="234"/>
      <c r="M25" s="234"/>
      <c r="N25" s="234"/>
      <c r="O25" s="236"/>
      <c r="P25" s="236"/>
      <c r="Q25" s="237">
        <v>1.7</v>
      </c>
      <c r="R25" s="238" t="s">
        <v>56</v>
      </c>
      <c r="S25" s="271">
        <v>20000</v>
      </c>
      <c r="T25" s="134">
        <f t="shared" si="63"/>
        <v>70.099999999999994</v>
      </c>
      <c r="U25" s="258">
        <f t="shared" si="64"/>
        <v>701000</v>
      </c>
      <c r="V25" s="272"/>
      <c r="W25" s="273">
        <f t="shared" si="65"/>
        <v>701000</v>
      </c>
      <c r="X25" s="292" t="s">
        <v>78</v>
      </c>
      <c r="Y25" s="266">
        <f t="shared" si="0"/>
        <v>701000</v>
      </c>
      <c r="Z25" s="135"/>
      <c r="AA25" s="258">
        <f t="shared" si="1"/>
        <v>0</v>
      </c>
      <c r="AB25" s="182" t="str">
        <f t="shared" si="67"/>
        <v>―</v>
      </c>
      <c r="AC25" s="206">
        <f t="shared" si="3"/>
        <v>701000</v>
      </c>
      <c r="AD25" s="205">
        <f t="shared" si="66"/>
        <v>701000</v>
      </c>
      <c r="AE25" s="278">
        <v>40</v>
      </c>
      <c r="AF25" s="259">
        <f t="shared" si="5"/>
        <v>40</v>
      </c>
      <c r="AG25" s="278"/>
      <c r="AH25" s="278"/>
      <c r="AI25" s="278"/>
      <c r="AJ25" s="278"/>
      <c r="AK25" s="318">
        <v>19000</v>
      </c>
      <c r="AL25" s="260" cm="1">
        <f t="array" ref="AL25">ROUND(_xlfn.IFS($R25="Ａ重油",AK25*1,$R25="灯油",AK25*0.939,$R25="ＬＰガス",AK25*1.299,$R25="ＬＮＧ",AK25*1.56),0)</f>
        <v>19000</v>
      </c>
      <c r="AM25" s="318">
        <v>16000</v>
      </c>
      <c r="AN25" s="260" cm="1">
        <f t="array" ref="AN25">ROUND(_xlfn.IFS($R25="Ａ重油",AM25*1,$R25="灯油",AM25*0.939,$R25="ＬＰガス",AM25*1.299,$R25="ＬＮＧ",AM25*1.56),0)</f>
        <v>16000</v>
      </c>
      <c r="AO25" s="43"/>
      <c r="AP25" s="46"/>
      <c r="AQ25" s="247"/>
      <c r="AR25" s="247"/>
      <c r="AS25" s="248"/>
      <c r="AT25" s="249"/>
      <c r="AU25" s="249"/>
      <c r="AV25" s="249"/>
      <c r="AW25" s="249"/>
      <c r="AX25" s="249"/>
      <c r="AY25" s="249"/>
      <c r="AZ25" s="249"/>
      <c r="BA25" s="249"/>
      <c r="BB25" s="249"/>
      <c r="BC25" s="249"/>
      <c r="BD25" s="249"/>
      <c r="BE25" s="249"/>
      <c r="BF25" s="249"/>
      <c r="BG25" s="250"/>
      <c r="BH25" s="197">
        <f t="shared" si="6"/>
        <v>0</v>
      </c>
      <c r="BI25" s="198"/>
      <c r="BJ25" s="199">
        <f t="shared" si="7"/>
        <v>0</v>
      </c>
      <c r="BK25" s="200">
        <f t="shared" si="8"/>
        <v>0</v>
      </c>
      <c r="BL25" s="200">
        <f t="shared" si="9"/>
        <v>0</v>
      </c>
      <c r="BM25" s="201">
        <f t="shared" si="10"/>
        <v>0</v>
      </c>
      <c r="BN25" s="202">
        <f t="shared" si="11"/>
        <v>701000</v>
      </c>
      <c r="BO25" s="203">
        <f t="shared" si="12"/>
        <v>0</v>
      </c>
      <c r="BP25" s="198"/>
      <c r="BQ25" s="199">
        <f t="shared" si="13"/>
        <v>0</v>
      </c>
      <c r="BR25" s="200">
        <f t="shared" si="14"/>
        <v>0</v>
      </c>
      <c r="BS25" s="200">
        <f t="shared" si="15"/>
        <v>0</v>
      </c>
      <c r="BT25" s="201">
        <f t="shared" si="16"/>
        <v>0</v>
      </c>
      <c r="BU25" s="202">
        <f t="shared" si="17"/>
        <v>701000</v>
      </c>
      <c r="BV25" s="203">
        <f t="shared" si="18"/>
        <v>0</v>
      </c>
      <c r="BW25" s="198"/>
      <c r="BX25" s="199">
        <f t="shared" si="19"/>
        <v>0</v>
      </c>
      <c r="BY25" s="200">
        <f t="shared" si="20"/>
        <v>0</v>
      </c>
      <c r="BZ25" s="200">
        <f t="shared" si="21"/>
        <v>0</v>
      </c>
      <c r="CA25" s="201">
        <f t="shared" si="22"/>
        <v>0</v>
      </c>
      <c r="CB25" s="202">
        <f t="shared" si="23"/>
        <v>701000</v>
      </c>
      <c r="CC25" s="203">
        <f t="shared" si="24"/>
        <v>0</v>
      </c>
      <c r="CD25" s="198"/>
      <c r="CE25" s="199">
        <f t="shared" si="25"/>
        <v>0</v>
      </c>
      <c r="CF25" s="200">
        <f t="shared" si="26"/>
        <v>0</v>
      </c>
      <c r="CG25" s="200">
        <f t="shared" si="27"/>
        <v>0</v>
      </c>
      <c r="CH25" s="201">
        <f t="shared" si="28"/>
        <v>0</v>
      </c>
      <c r="CI25" s="202">
        <f t="shared" si="29"/>
        <v>701000</v>
      </c>
      <c r="CJ25" s="203">
        <f t="shared" si="30"/>
        <v>0</v>
      </c>
      <c r="CK25" s="198"/>
      <c r="CL25" s="199">
        <f t="shared" si="31"/>
        <v>0</v>
      </c>
      <c r="CM25" s="200">
        <f t="shared" si="32"/>
        <v>0</v>
      </c>
      <c r="CN25" s="200">
        <f t="shared" si="33"/>
        <v>0</v>
      </c>
      <c r="CO25" s="201">
        <f t="shared" si="34"/>
        <v>0</v>
      </c>
      <c r="CP25" s="202">
        <f t="shared" si="35"/>
        <v>701000</v>
      </c>
      <c r="CQ25" s="203">
        <f t="shared" si="36"/>
        <v>0</v>
      </c>
      <c r="CR25" s="198"/>
      <c r="CS25" s="199">
        <f t="shared" si="37"/>
        <v>0</v>
      </c>
      <c r="CT25" s="200">
        <f t="shared" si="38"/>
        <v>0</v>
      </c>
      <c r="CU25" s="200">
        <f t="shared" si="39"/>
        <v>0</v>
      </c>
      <c r="CV25" s="201">
        <f t="shared" si="40"/>
        <v>0</v>
      </c>
      <c r="CW25" s="202">
        <f t="shared" si="41"/>
        <v>701000</v>
      </c>
      <c r="CX25" s="203">
        <f t="shared" si="42"/>
        <v>0</v>
      </c>
      <c r="CY25" s="198"/>
      <c r="CZ25" s="199">
        <f t="shared" si="43"/>
        <v>0</v>
      </c>
      <c r="DA25" s="200">
        <f t="shared" si="44"/>
        <v>0</v>
      </c>
      <c r="DB25" s="200">
        <f t="shared" si="45"/>
        <v>0</v>
      </c>
      <c r="DC25" s="201">
        <f t="shared" si="46"/>
        <v>0</v>
      </c>
      <c r="DD25" s="202">
        <f t="shared" si="47"/>
        <v>701000</v>
      </c>
      <c r="DE25" s="203">
        <f t="shared" si="48"/>
        <v>0</v>
      </c>
      <c r="DF25" s="204"/>
      <c r="DG25" s="199">
        <f t="shared" si="49"/>
        <v>0</v>
      </c>
      <c r="DH25" s="200">
        <f t="shared" si="50"/>
        <v>0</v>
      </c>
      <c r="DI25" s="200">
        <f t="shared" si="51"/>
        <v>0</v>
      </c>
      <c r="DJ25" s="201">
        <f t="shared" si="52"/>
        <v>0</v>
      </c>
      <c r="DK25" s="202">
        <f t="shared" si="53"/>
        <v>701000</v>
      </c>
      <c r="DL25" s="197">
        <f t="shared" si="54"/>
        <v>0</v>
      </c>
      <c r="DM25" s="204"/>
      <c r="DN25" s="199">
        <f t="shared" si="55"/>
        <v>0</v>
      </c>
      <c r="DO25" s="200">
        <f t="shared" si="56"/>
        <v>0</v>
      </c>
      <c r="DP25" s="200">
        <f t="shared" si="57"/>
        <v>0</v>
      </c>
      <c r="DQ25" s="201">
        <f t="shared" si="58"/>
        <v>0</v>
      </c>
      <c r="DR25" s="202">
        <f t="shared" si="59"/>
        <v>701000</v>
      </c>
      <c r="DS25" s="205">
        <f t="shared" si="60"/>
        <v>0</v>
      </c>
      <c r="DT25" s="206">
        <f t="shared" si="61"/>
        <v>701000</v>
      </c>
      <c r="DU25" s="206">
        <f t="shared" si="62"/>
        <v>0</v>
      </c>
    </row>
    <row r="26" spans="1:125" ht="26.25" customHeight="1">
      <c r="A26" s="141"/>
      <c r="B26" s="232"/>
      <c r="C26" s="233"/>
      <c r="D26" s="234"/>
      <c r="E26" s="234"/>
      <c r="F26" s="234"/>
      <c r="G26" s="234"/>
      <c r="H26" s="234"/>
      <c r="I26" s="235"/>
      <c r="J26" s="235"/>
      <c r="K26" s="234">
        <v>13</v>
      </c>
      <c r="L26" s="234"/>
      <c r="M26" s="234"/>
      <c r="N26" s="234"/>
      <c r="O26" s="236"/>
      <c r="P26" s="236"/>
      <c r="Q26" s="237">
        <v>1.5</v>
      </c>
      <c r="R26" s="238" t="s">
        <v>56</v>
      </c>
      <c r="S26" s="271">
        <v>5000</v>
      </c>
      <c r="T26" s="134">
        <f t="shared" si="63"/>
        <v>50.1</v>
      </c>
      <c r="U26" s="258">
        <f t="shared" si="64"/>
        <v>125200</v>
      </c>
      <c r="V26" s="272"/>
      <c r="W26" s="273">
        <f t="shared" si="65"/>
        <v>125200</v>
      </c>
      <c r="X26" s="292" t="s">
        <v>78</v>
      </c>
      <c r="Y26" s="266">
        <f t="shared" si="0"/>
        <v>125200</v>
      </c>
      <c r="Z26" s="135"/>
      <c r="AA26" s="258">
        <f t="shared" si="1"/>
        <v>0</v>
      </c>
      <c r="AB26" s="182" t="str">
        <f t="shared" si="67"/>
        <v>―</v>
      </c>
      <c r="AC26" s="206">
        <f t="shared" si="3"/>
        <v>125200</v>
      </c>
      <c r="AD26" s="205">
        <f t="shared" si="66"/>
        <v>125200</v>
      </c>
      <c r="AE26" s="278">
        <v>10</v>
      </c>
      <c r="AF26" s="259">
        <f t="shared" si="5"/>
        <v>10</v>
      </c>
      <c r="AG26" s="278"/>
      <c r="AH26" s="278"/>
      <c r="AI26" s="278"/>
      <c r="AJ26" s="278"/>
      <c r="AK26" s="318">
        <v>5000</v>
      </c>
      <c r="AL26" s="260" cm="1">
        <f t="array" ref="AL26">ROUND(_xlfn.IFS($R26="Ａ重油",AK26*1,$R26="灯油",AK26*0.939,$R26="ＬＰガス",AK26*1.299,$R26="ＬＮＧ",AK26*1.56),0)</f>
        <v>5000</v>
      </c>
      <c r="AM26" s="318">
        <v>4000</v>
      </c>
      <c r="AN26" s="260" cm="1">
        <f t="array" ref="AN26">ROUND(_xlfn.IFS($R26="Ａ重油",AM26*1,$R26="灯油",AM26*0.939,$R26="ＬＰガス",AM26*1.299,$R26="ＬＮＧ",AM26*1.56),0)</f>
        <v>4000</v>
      </c>
      <c r="AO26" s="43"/>
      <c r="AP26" s="46"/>
      <c r="AQ26" s="247"/>
      <c r="AR26" s="247"/>
      <c r="AS26" s="248"/>
      <c r="AT26" s="249"/>
      <c r="AU26" s="249"/>
      <c r="AV26" s="249"/>
      <c r="AW26" s="249"/>
      <c r="AX26" s="249"/>
      <c r="AY26" s="249"/>
      <c r="AZ26" s="249"/>
      <c r="BA26" s="249"/>
      <c r="BB26" s="249"/>
      <c r="BC26" s="249"/>
      <c r="BD26" s="249"/>
      <c r="BE26" s="249"/>
      <c r="BF26" s="249"/>
      <c r="BG26" s="250"/>
      <c r="BH26" s="197">
        <f t="shared" si="6"/>
        <v>0</v>
      </c>
      <c r="BI26" s="198"/>
      <c r="BJ26" s="199">
        <f t="shared" si="7"/>
        <v>0</v>
      </c>
      <c r="BK26" s="200">
        <f t="shared" si="8"/>
        <v>0</v>
      </c>
      <c r="BL26" s="200">
        <f t="shared" si="9"/>
        <v>0</v>
      </c>
      <c r="BM26" s="201">
        <f t="shared" si="10"/>
        <v>0</v>
      </c>
      <c r="BN26" s="202">
        <f t="shared" si="11"/>
        <v>125200</v>
      </c>
      <c r="BO26" s="203">
        <f t="shared" si="12"/>
        <v>0</v>
      </c>
      <c r="BP26" s="198"/>
      <c r="BQ26" s="199">
        <f t="shared" si="13"/>
        <v>0</v>
      </c>
      <c r="BR26" s="200">
        <f t="shared" si="14"/>
        <v>0</v>
      </c>
      <c r="BS26" s="200">
        <f t="shared" si="15"/>
        <v>0</v>
      </c>
      <c r="BT26" s="201">
        <f t="shared" si="16"/>
        <v>0</v>
      </c>
      <c r="BU26" s="202">
        <f t="shared" si="17"/>
        <v>125200</v>
      </c>
      <c r="BV26" s="203">
        <f t="shared" si="18"/>
        <v>0</v>
      </c>
      <c r="BW26" s="198"/>
      <c r="BX26" s="199">
        <f t="shared" si="19"/>
        <v>0</v>
      </c>
      <c r="BY26" s="200">
        <f t="shared" si="20"/>
        <v>0</v>
      </c>
      <c r="BZ26" s="200">
        <f t="shared" si="21"/>
        <v>0</v>
      </c>
      <c r="CA26" s="201">
        <f t="shared" si="22"/>
        <v>0</v>
      </c>
      <c r="CB26" s="202">
        <f t="shared" si="23"/>
        <v>125200</v>
      </c>
      <c r="CC26" s="203">
        <f t="shared" si="24"/>
        <v>0</v>
      </c>
      <c r="CD26" s="198"/>
      <c r="CE26" s="199">
        <f t="shared" si="25"/>
        <v>0</v>
      </c>
      <c r="CF26" s="200">
        <f t="shared" si="26"/>
        <v>0</v>
      </c>
      <c r="CG26" s="200">
        <f t="shared" si="27"/>
        <v>0</v>
      </c>
      <c r="CH26" s="201">
        <f t="shared" si="28"/>
        <v>0</v>
      </c>
      <c r="CI26" s="202">
        <f t="shared" si="29"/>
        <v>125200</v>
      </c>
      <c r="CJ26" s="203">
        <f t="shared" si="30"/>
        <v>0</v>
      </c>
      <c r="CK26" s="198"/>
      <c r="CL26" s="199">
        <f t="shared" si="31"/>
        <v>0</v>
      </c>
      <c r="CM26" s="200">
        <f t="shared" si="32"/>
        <v>0</v>
      </c>
      <c r="CN26" s="200">
        <f t="shared" si="33"/>
        <v>0</v>
      </c>
      <c r="CO26" s="201">
        <f t="shared" si="34"/>
        <v>0</v>
      </c>
      <c r="CP26" s="202">
        <f t="shared" si="35"/>
        <v>125200</v>
      </c>
      <c r="CQ26" s="203">
        <f t="shared" si="36"/>
        <v>0</v>
      </c>
      <c r="CR26" s="198"/>
      <c r="CS26" s="199">
        <f t="shared" si="37"/>
        <v>0</v>
      </c>
      <c r="CT26" s="200">
        <f t="shared" si="38"/>
        <v>0</v>
      </c>
      <c r="CU26" s="200">
        <f t="shared" si="39"/>
        <v>0</v>
      </c>
      <c r="CV26" s="201">
        <f t="shared" si="40"/>
        <v>0</v>
      </c>
      <c r="CW26" s="202">
        <f t="shared" si="41"/>
        <v>125200</v>
      </c>
      <c r="CX26" s="203">
        <f t="shared" si="42"/>
        <v>0</v>
      </c>
      <c r="CY26" s="198"/>
      <c r="CZ26" s="199">
        <f t="shared" si="43"/>
        <v>0</v>
      </c>
      <c r="DA26" s="200">
        <f t="shared" si="44"/>
        <v>0</v>
      </c>
      <c r="DB26" s="200">
        <f t="shared" si="45"/>
        <v>0</v>
      </c>
      <c r="DC26" s="201">
        <f t="shared" si="46"/>
        <v>0</v>
      </c>
      <c r="DD26" s="202">
        <f t="shared" si="47"/>
        <v>125200</v>
      </c>
      <c r="DE26" s="203">
        <f t="shared" si="48"/>
        <v>0</v>
      </c>
      <c r="DF26" s="204"/>
      <c r="DG26" s="199">
        <f t="shared" si="49"/>
        <v>0</v>
      </c>
      <c r="DH26" s="200">
        <f t="shared" si="50"/>
        <v>0</v>
      </c>
      <c r="DI26" s="200">
        <f t="shared" si="51"/>
        <v>0</v>
      </c>
      <c r="DJ26" s="201">
        <f t="shared" si="52"/>
        <v>0</v>
      </c>
      <c r="DK26" s="202">
        <f t="shared" si="53"/>
        <v>125200</v>
      </c>
      <c r="DL26" s="197">
        <f t="shared" si="54"/>
        <v>0</v>
      </c>
      <c r="DM26" s="204"/>
      <c r="DN26" s="199">
        <f t="shared" si="55"/>
        <v>0</v>
      </c>
      <c r="DO26" s="200">
        <f t="shared" si="56"/>
        <v>0</v>
      </c>
      <c r="DP26" s="200">
        <f t="shared" si="57"/>
        <v>0</v>
      </c>
      <c r="DQ26" s="201">
        <f t="shared" si="58"/>
        <v>0</v>
      </c>
      <c r="DR26" s="202">
        <f t="shared" si="59"/>
        <v>125200</v>
      </c>
      <c r="DS26" s="205">
        <f t="shared" si="60"/>
        <v>0</v>
      </c>
      <c r="DT26" s="206">
        <f t="shared" si="61"/>
        <v>125200</v>
      </c>
      <c r="DU26" s="206">
        <f t="shared" si="62"/>
        <v>0</v>
      </c>
    </row>
    <row r="27" spans="1:125" ht="26.25" customHeight="1">
      <c r="A27" s="141"/>
      <c r="B27" s="232"/>
      <c r="C27" s="233"/>
      <c r="D27" s="234"/>
      <c r="E27" s="234"/>
      <c r="F27" s="234"/>
      <c r="G27" s="234"/>
      <c r="H27" s="234"/>
      <c r="I27" s="235"/>
      <c r="J27" s="235"/>
      <c r="K27" s="234">
        <v>14</v>
      </c>
      <c r="L27" s="234"/>
      <c r="M27" s="234"/>
      <c r="N27" s="234"/>
      <c r="O27" s="236"/>
      <c r="P27" s="236"/>
      <c r="Q27" s="237">
        <v>1.7</v>
      </c>
      <c r="R27" s="238" t="s">
        <v>56</v>
      </c>
      <c r="S27" s="271">
        <v>12000</v>
      </c>
      <c r="T27" s="134">
        <f t="shared" si="63"/>
        <v>70.099999999999994</v>
      </c>
      <c r="U27" s="258">
        <f t="shared" si="64"/>
        <v>420600</v>
      </c>
      <c r="V27" s="272"/>
      <c r="W27" s="273">
        <f t="shared" si="65"/>
        <v>420600</v>
      </c>
      <c r="X27" s="292" t="s">
        <v>78</v>
      </c>
      <c r="Y27" s="266">
        <f t="shared" si="0"/>
        <v>420600</v>
      </c>
      <c r="Z27" s="135"/>
      <c r="AA27" s="258">
        <f t="shared" si="1"/>
        <v>0</v>
      </c>
      <c r="AB27" s="182" t="str">
        <f t="shared" si="67"/>
        <v>―</v>
      </c>
      <c r="AC27" s="206">
        <f t="shared" si="3"/>
        <v>420600</v>
      </c>
      <c r="AD27" s="205">
        <f t="shared" si="66"/>
        <v>420600</v>
      </c>
      <c r="AE27" s="278">
        <v>20</v>
      </c>
      <c r="AF27" s="259">
        <f t="shared" si="5"/>
        <v>20</v>
      </c>
      <c r="AG27" s="278"/>
      <c r="AH27" s="278"/>
      <c r="AI27" s="278"/>
      <c r="AJ27" s="278"/>
      <c r="AK27" s="318">
        <v>12000</v>
      </c>
      <c r="AL27" s="260" cm="1">
        <f t="array" ref="AL27">ROUND(_xlfn.IFS($R27="Ａ重油",AK27*1,$R27="灯油",AK27*0.939,$R27="ＬＰガス",AK27*1.299,$R27="ＬＮＧ",AK27*1.56),0)</f>
        <v>12000</v>
      </c>
      <c r="AM27" s="318">
        <v>10000</v>
      </c>
      <c r="AN27" s="260" cm="1">
        <f t="array" ref="AN27">ROUND(_xlfn.IFS($R27="Ａ重油",AM27*1,$R27="灯油",AM27*0.939,$R27="ＬＰガス",AM27*1.299,$R27="ＬＮＧ",AM27*1.56),0)</f>
        <v>10000</v>
      </c>
      <c r="AO27" s="43"/>
      <c r="AP27" s="46"/>
      <c r="AQ27" s="247"/>
      <c r="AR27" s="247"/>
      <c r="AS27" s="248"/>
      <c r="AT27" s="249"/>
      <c r="AU27" s="249"/>
      <c r="AV27" s="249"/>
      <c r="AW27" s="249"/>
      <c r="AX27" s="249"/>
      <c r="AY27" s="249"/>
      <c r="AZ27" s="249"/>
      <c r="BA27" s="249"/>
      <c r="BB27" s="249"/>
      <c r="BC27" s="249"/>
      <c r="BD27" s="249"/>
      <c r="BE27" s="249"/>
      <c r="BF27" s="249"/>
      <c r="BG27" s="250"/>
      <c r="BH27" s="197">
        <f t="shared" si="6"/>
        <v>0</v>
      </c>
      <c r="BI27" s="198"/>
      <c r="BJ27" s="199">
        <f t="shared" si="7"/>
        <v>0</v>
      </c>
      <c r="BK27" s="200">
        <f t="shared" si="8"/>
        <v>0</v>
      </c>
      <c r="BL27" s="200">
        <f t="shared" si="9"/>
        <v>0</v>
      </c>
      <c r="BM27" s="201">
        <f t="shared" si="10"/>
        <v>0</v>
      </c>
      <c r="BN27" s="202">
        <f t="shared" si="11"/>
        <v>420600</v>
      </c>
      <c r="BO27" s="203">
        <f t="shared" si="12"/>
        <v>0</v>
      </c>
      <c r="BP27" s="198"/>
      <c r="BQ27" s="199">
        <f t="shared" si="13"/>
        <v>0</v>
      </c>
      <c r="BR27" s="200">
        <f t="shared" si="14"/>
        <v>0</v>
      </c>
      <c r="BS27" s="200">
        <f t="shared" si="15"/>
        <v>0</v>
      </c>
      <c r="BT27" s="201">
        <f t="shared" si="16"/>
        <v>0</v>
      </c>
      <c r="BU27" s="202">
        <f t="shared" si="17"/>
        <v>420600</v>
      </c>
      <c r="BV27" s="203">
        <f t="shared" si="18"/>
        <v>0</v>
      </c>
      <c r="BW27" s="198"/>
      <c r="BX27" s="199">
        <f t="shared" si="19"/>
        <v>0</v>
      </c>
      <c r="BY27" s="200">
        <f t="shared" si="20"/>
        <v>0</v>
      </c>
      <c r="BZ27" s="200">
        <f t="shared" si="21"/>
        <v>0</v>
      </c>
      <c r="CA27" s="201">
        <f t="shared" si="22"/>
        <v>0</v>
      </c>
      <c r="CB27" s="202">
        <f t="shared" si="23"/>
        <v>420600</v>
      </c>
      <c r="CC27" s="203">
        <f t="shared" si="24"/>
        <v>0</v>
      </c>
      <c r="CD27" s="198"/>
      <c r="CE27" s="199">
        <f t="shared" si="25"/>
        <v>0</v>
      </c>
      <c r="CF27" s="200">
        <f t="shared" si="26"/>
        <v>0</v>
      </c>
      <c r="CG27" s="200">
        <f t="shared" si="27"/>
        <v>0</v>
      </c>
      <c r="CH27" s="201">
        <f t="shared" si="28"/>
        <v>0</v>
      </c>
      <c r="CI27" s="202">
        <f t="shared" si="29"/>
        <v>420600</v>
      </c>
      <c r="CJ27" s="203">
        <f t="shared" si="30"/>
        <v>0</v>
      </c>
      <c r="CK27" s="198"/>
      <c r="CL27" s="199">
        <f t="shared" si="31"/>
        <v>0</v>
      </c>
      <c r="CM27" s="200">
        <f t="shared" si="32"/>
        <v>0</v>
      </c>
      <c r="CN27" s="200">
        <f t="shared" si="33"/>
        <v>0</v>
      </c>
      <c r="CO27" s="201">
        <f t="shared" si="34"/>
        <v>0</v>
      </c>
      <c r="CP27" s="202">
        <f t="shared" si="35"/>
        <v>420600</v>
      </c>
      <c r="CQ27" s="203">
        <f t="shared" si="36"/>
        <v>0</v>
      </c>
      <c r="CR27" s="198"/>
      <c r="CS27" s="199">
        <f t="shared" si="37"/>
        <v>0</v>
      </c>
      <c r="CT27" s="200">
        <f t="shared" si="38"/>
        <v>0</v>
      </c>
      <c r="CU27" s="200">
        <f t="shared" si="39"/>
        <v>0</v>
      </c>
      <c r="CV27" s="201">
        <f t="shared" si="40"/>
        <v>0</v>
      </c>
      <c r="CW27" s="202">
        <f t="shared" si="41"/>
        <v>420600</v>
      </c>
      <c r="CX27" s="203">
        <f t="shared" si="42"/>
        <v>0</v>
      </c>
      <c r="CY27" s="198"/>
      <c r="CZ27" s="199">
        <f t="shared" si="43"/>
        <v>0</v>
      </c>
      <c r="DA27" s="200">
        <f t="shared" si="44"/>
        <v>0</v>
      </c>
      <c r="DB27" s="200">
        <f t="shared" si="45"/>
        <v>0</v>
      </c>
      <c r="DC27" s="201">
        <f t="shared" si="46"/>
        <v>0</v>
      </c>
      <c r="DD27" s="202">
        <f t="shared" si="47"/>
        <v>420600</v>
      </c>
      <c r="DE27" s="203">
        <f t="shared" si="48"/>
        <v>0</v>
      </c>
      <c r="DF27" s="204"/>
      <c r="DG27" s="199">
        <f t="shared" si="49"/>
        <v>0</v>
      </c>
      <c r="DH27" s="200">
        <f t="shared" si="50"/>
        <v>0</v>
      </c>
      <c r="DI27" s="200">
        <f t="shared" si="51"/>
        <v>0</v>
      </c>
      <c r="DJ27" s="201">
        <f t="shared" si="52"/>
        <v>0</v>
      </c>
      <c r="DK27" s="202">
        <f t="shared" si="53"/>
        <v>420600</v>
      </c>
      <c r="DL27" s="197">
        <f t="shared" si="54"/>
        <v>0</v>
      </c>
      <c r="DM27" s="204"/>
      <c r="DN27" s="199">
        <f t="shared" si="55"/>
        <v>0</v>
      </c>
      <c r="DO27" s="200">
        <f t="shared" si="56"/>
        <v>0</v>
      </c>
      <c r="DP27" s="200">
        <f t="shared" si="57"/>
        <v>0</v>
      </c>
      <c r="DQ27" s="201">
        <f t="shared" si="58"/>
        <v>0</v>
      </c>
      <c r="DR27" s="202">
        <f t="shared" si="59"/>
        <v>420600</v>
      </c>
      <c r="DS27" s="205">
        <f t="shared" si="60"/>
        <v>0</v>
      </c>
      <c r="DT27" s="206">
        <f t="shared" si="61"/>
        <v>420600</v>
      </c>
      <c r="DU27" s="206">
        <f t="shared" si="62"/>
        <v>0</v>
      </c>
    </row>
    <row r="28" spans="1:125" ht="26.25" customHeight="1">
      <c r="A28" s="141"/>
      <c r="B28" s="232"/>
      <c r="C28" s="233"/>
      <c r="D28" s="234"/>
      <c r="E28" s="234"/>
      <c r="F28" s="234"/>
      <c r="G28" s="234"/>
      <c r="H28" s="234"/>
      <c r="I28" s="235"/>
      <c r="J28" s="235"/>
      <c r="K28" s="234">
        <v>15</v>
      </c>
      <c r="L28" s="234"/>
      <c r="M28" s="234"/>
      <c r="N28" s="234"/>
      <c r="O28" s="236"/>
      <c r="P28" s="236"/>
      <c r="Q28" s="237">
        <v>1.5</v>
      </c>
      <c r="R28" s="238" t="s">
        <v>56</v>
      </c>
      <c r="S28" s="271">
        <v>10000</v>
      </c>
      <c r="T28" s="134">
        <f t="shared" si="63"/>
        <v>50.1</v>
      </c>
      <c r="U28" s="258">
        <f t="shared" si="64"/>
        <v>250500</v>
      </c>
      <c r="V28" s="272"/>
      <c r="W28" s="273">
        <f t="shared" si="65"/>
        <v>250500</v>
      </c>
      <c r="X28" s="292" t="s">
        <v>78</v>
      </c>
      <c r="Y28" s="266">
        <f t="shared" si="0"/>
        <v>250500</v>
      </c>
      <c r="Z28" s="135"/>
      <c r="AA28" s="258">
        <f t="shared" si="1"/>
        <v>0</v>
      </c>
      <c r="AB28" s="182" t="str">
        <f t="shared" si="67"/>
        <v>―</v>
      </c>
      <c r="AC28" s="206">
        <f t="shared" si="3"/>
        <v>250500</v>
      </c>
      <c r="AD28" s="205">
        <f t="shared" si="66"/>
        <v>250500</v>
      </c>
      <c r="AE28" s="278">
        <v>35</v>
      </c>
      <c r="AF28" s="259">
        <f t="shared" si="5"/>
        <v>35</v>
      </c>
      <c r="AG28" s="278"/>
      <c r="AH28" s="278"/>
      <c r="AI28" s="278"/>
      <c r="AJ28" s="278"/>
      <c r="AK28" s="318">
        <v>10000</v>
      </c>
      <c r="AL28" s="260" cm="1">
        <f t="array" ref="AL28">ROUND(_xlfn.IFS($R28="Ａ重油",AK28*1,$R28="灯油",AK28*0.939,$R28="ＬＰガス",AK28*1.299,$R28="ＬＮＧ",AK28*1.56),0)</f>
        <v>10000</v>
      </c>
      <c r="AM28" s="318">
        <v>8000</v>
      </c>
      <c r="AN28" s="260" cm="1">
        <f t="array" ref="AN28">ROUND(_xlfn.IFS($R28="Ａ重油",AM28*1,$R28="灯油",AM28*0.939,$R28="ＬＰガス",AM28*1.299,$R28="ＬＮＧ",AM28*1.56),0)</f>
        <v>8000</v>
      </c>
      <c r="AO28" s="43"/>
      <c r="AP28" s="46"/>
      <c r="AQ28" s="247"/>
      <c r="AR28" s="247"/>
      <c r="AS28" s="248"/>
      <c r="AT28" s="249"/>
      <c r="AU28" s="249"/>
      <c r="AV28" s="249"/>
      <c r="AW28" s="249"/>
      <c r="AX28" s="249"/>
      <c r="AY28" s="249"/>
      <c r="AZ28" s="249"/>
      <c r="BA28" s="249"/>
      <c r="BB28" s="249"/>
      <c r="BC28" s="249"/>
      <c r="BD28" s="249"/>
      <c r="BE28" s="249"/>
      <c r="BF28" s="249"/>
      <c r="BG28" s="250"/>
      <c r="BH28" s="197">
        <f t="shared" si="6"/>
        <v>0</v>
      </c>
      <c r="BI28" s="198"/>
      <c r="BJ28" s="199">
        <f t="shared" si="7"/>
        <v>0</v>
      </c>
      <c r="BK28" s="200">
        <f t="shared" si="8"/>
        <v>0</v>
      </c>
      <c r="BL28" s="200">
        <f t="shared" si="9"/>
        <v>0</v>
      </c>
      <c r="BM28" s="201">
        <f t="shared" si="10"/>
        <v>0</v>
      </c>
      <c r="BN28" s="202">
        <f t="shared" si="11"/>
        <v>250500</v>
      </c>
      <c r="BO28" s="203">
        <f t="shared" si="12"/>
        <v>0</v>
      </c>
      <c r="BP28" s="198"/>
      <c r="BQ28" s="199">
        <f t="shared" si="13"/>
        <v>0</v>
      </c>
      <c r="BR28" s="200">
        <f t="shared" si="14"/>
        <v>0</v>
      </c>
      <c r="BS28" s="200">
        <f t="shared" si="15"/>
        <v>0</v>
      </c>
      <c r="BT28" s="201">
        <f t="shared" si="16"/>
        <v>0</v>
      </c>
      <c r="BU28" s="202">
        <f t="shared" si="17"/>
        <v>250500</v>
      </c>
      <c r="BV28" s="203">
        <f t="shared" si="18"/>
        <v>0</v>
      </c>
      <c r="BW28" s="198"/>
      <c r="BX28" s="199">
        <f t="shared" si="19"/>
        <v>0</v>
      </c>
      <c r="BY28" s="200">
        <f t="shared" si="20"/>
        <v>0</v>
      </c>
      <c r="BZ28" s="200">
        <f t="shared" si="21"/>
        <v>0</v>
      </c>
      <c r="CA28" s="201">
        <f t="shared" si="22"/>
        <v>0</v>
      </c>
      <c r="CB28" s="202">
        <f t="shared" si="23"/>
        <v>250500</v>
      </c>
      <c r="CC28" s="203">
        <f t="shared" si="24"/>
        <v>0</v>
      </c>
      <c r="CD28" s="198"/>
      <c r="CE28" s="199">
        <f t="shared" si="25"/>
        <v>0</v>
      </c>
      <c r="CF28" s="200">
        <f t="shared" si="26"/>
        <v>0</v>
      </c>
      <c r="CG28" s="200">
        <f t="shared" si="27"/>
        <v>0</v>
      </c>
      <c r="CH28" s="201">
        <f t="shared" si="28"/>
        <v>0</v>
      </c>
      <c r="CI28" s="202">
        <f t="shared" si="29"/>
        <v>250500</v>
      </c>
      <c r="CJ28" s="203">
        <f t="shared" si="30"/>
        <v>0</v>
      </c>
      <c r="CK28" s="198"/>
      <c r="CL28" s="199">
        <f t="shared" si="31"/>
        <v>0</v>
      </c>
      <c r="CM28" s="200">
        <f t="shared" si="32"/>
        <v>0</v>
      </c>
      <c r="CN28" s="200">
        <f t="shared" si="33"/>
        <v>0</v>
      </c>
      <c r="CO28" s="201">
        <f t="shared" si="34"/>
        <v>0</v>
      </c>
      <c r="CP28" s="202">
        <f t="shared" si="35"/>
        <v>250500</v>
      </c>
      <c r="CQ28" s="203">
        <f t="shared" si="36"/>
        <v>0</v>
      </c>
      <c r="CR28" s="198"/>
      <c r="CS28" s="199">
        <f t="shared" si="37"/>
        <v>0</v>
      </c>
      <c r="CT28" s="200">
        <f t="shared" si="38"/>
        <v>0</v>
      </c>
      <c r="CU28" s="200">
        <f t="shared" si="39"/>
        <v>0</v>
      </c>
      <c r="CV28" s="201">
        <f t="shared" si="40"/>
        <v>0</v>
      </c>
      <c r="CW28" s="202">
        <f t="shared" si="41"/>
        <v>250500</v>
      </c>
      <c r="CX28" s="203">
        <f t="shared" si="42"/>
        <v>0</v>
      </c>
      <c r="CY28" s="198"/>
      <c r="CZ28" s="199">
        <f t="shared" si="43"/>
        <v>0</v>
      </c>
      <c r="DA28" s="200">
        <f t="shared" si="44"/>
        <v>0</v>
      </c>
      <c r="DB28" s="200">
        <f t="shared" si="45"/>
        <v>0</v>
      </c>
      <c r="DC28" s="201">
        <f t="shared" si="46"/>
        <v>0</v>
      </c>
      <c r="DD28" s="202">
        <f t="shared" si="47"/>
        <v>250500</v>
      </c>
      <c r="DE28" s="203">
        <f t="shared" si="48"/>
        <v>0</v>
      </c>
      <c r="DF28" s="204"/>
      <c r="DG28" s="199">
        <f t="shared" si="49"/>
        <v>0</v>
      </c>
      <c r="DH28" s="200">
        <f t="shared" si="50"/>
        <v>0</v>
      </c>
      <c r="DI28" s="200">
        <f t="shared" si="51"/>
        <v>0</v>
      </c>
      <c r="DJ28" s="201">
        <f t="shared" si="52"/>
        <v>0</v>
      </c>
      <c r="DK28" s="202">
        <f t="shared" si="53"/>
        <v>250500</v>
      </c>
      <c r="DL28" s="197">
        <f t="shared" si="54"/>
        <v>0</v>
      </c>
      <c r="DM28" s="204"/>
      <c r="DN28" s="199">
        <f t="shared" si="55"/>
        <v>0</v>
      </c>
      <c r="DO28" s="200">
        <f t="shared" si="56"/>
        <v>0</v>
      </c>
      <c r="DP28" s="200">
        <f t="shared" si="57"/>
        <v>0</v>
      </c>
      <c r="DQ28" s="201">
        <f t="shared" si="58"/>
        <v>0</v>
      </c>
      <c r="DR28" s="202">
        <f t="shared" si="59"/>
        <v>250500</v>
      </c>
      <c r="DS28" s="205">
        <f t="shared" si="60"/>
        <v>0</v>
      </c>
      <c r="DT28" s="206">
        <f t="shared" si="61"/>
        <v>250500</v>
      </c>
      <c r="DU28" s="206">
        <f t="shared" si="62"/>
        <v>0</v>
      </c>
    </row>
    <row r="29" spans="1:125" ht="26.25" customHeight="1">
      <c r="A29" s="141"/>
      <c r="B29" s="232"/>
      <c r="C29" s="233"/>
      <c r="D29" s="234"/>
      <c r="E29" s="234"/>
      <c r="F29" s="234"/>
      <c r="G29" s="234"/>
      <c r="H29" s="234"/>
      <c r="I29" s="235"/>
      <c r="J29" s="235"/>
      <c r="K29" s="234">
        <v>16</v>
      </c>
      <c r="L29" s="234" t="s">
        <v>192</v>
      </c>
      <c r="M29" s="234" t="s">
        <v>189</v>
      </c>
      <c r="N29" s="234" t="s">
        <v>170</v>
      </c>
      <c r="O29" s="236" t="s">
        <v>191</v>
      </c>
      <c r="P29" s="236"/>
      <c r="Q29" s="237">
        <v>1.5</v>
      </c>
      <c r="R29" s="238" t="s">
        <v>56</v>
      </c>
      <c r="S29" s="271">
        <v>25000</v>
      </c>
      <c r="T29" s="134">
        <f t="shared" si="63"/>
        <v>50.1</v>
      </c>
      <c r="U29" s="258">
        <f t="shared" si="64"/>
        <v>626200</v>
      </c>
      <c r="V29" s="272"/>
      <c r="W29" s="273">
        <f t="shared" si="65"/>
        <v>626200</v>
      </c>
      <c r="X29" s="292" t="s">
        <v>78</v>
      </c>
      <c r="Y29" s="266">
        <f t="shared" si="0"/>
        <v>626200</v>
      </c>
      <c r="Z29" s="135"/>
      <c r="AA29" s="258">
        <f t="shared" si="1"/>
        <v>0</v>
      </c>
      <c r="AB29" s="182" t="str">
        <f t="shared" si="67"/>
        <v>―</v>
      </c>
      <c r="AC29" s="206">
        <f t="shared" si="3"/>
        <v>626200</v>
      </c>
      <c r="AD29" s="205">
        <f t="shared" si="66"/>
        <v>626200</v>
      </c>
      <c r="AE29" s="278">
        <v>15</v>
      </c>
      <c r="AF29" s="259">
        <f t="shared" si="5"/>
        <v>15</v>
      </c>
      <c r="AG29" s="278"/>
      <c r="AH29" s="278"/>
      <c r="AI29" s="278"/>
      <c r="AJ29" s="278"/>
      <c r="AK29" s="318">
        <v>25000</v>
      </c>
      <c r="AL29" s="260" cm="1">
        <f t="array" ref="AL29">ROUND(_xlfn.IFS($R29="Ａ重油",AK29*1,$R29="灯油",AK29*0.939,$R29="ＬＰガス",AK29*1.299,$R29="ＬＮＧ",AK29*1.56),0)</f>
        <v>25000</v>
      </c>
      <c r="AM29" s="318">
        <v>2000</v>
      </c>
      <c r="AN29" s="260" cm="1">
        <f t="array" ref="AN29">ROUND(_xlfn.IFS($R29="Ａ重油",AM29*1,$R29="灯油",AM29*0.939,$R29="ＬＰガス",AM29*1.299,$R29="ＬＮＧ",AM29*1.56),0)</f>
        <v>2000</v>
      </c>
      <c r="AO29" s="43"/>
      <c r="AP29" s="46"/>
      <c r="AQ29" s="247"/>
      <c r="AR29" s="247"/>
      <c r="AS29" s="248"/>
      <c r="AT29" s="249"/>
      <c r="AU29" s="249"/>
      <c r="AV29" s="249"/>
      <c r="AW29" s="249"/>
      <c r="AX29" s="249"/>
      <c r="AY29" s="249"/>
      <c r="AZ29" s="249"/>
      <c r="BA29" s="249"/>
      <c r="BB29" s="249"/>
      <c r="BC29" s="249"/>
      <c r="BD29" s="249"/>
      <c r="BE29" s="249"/>
      <c r="BF29" s="249"/>
      <c r="BG29" s="250"/>
      <c r="BH29" s="197">
        <f t="shared" si="6"/>
        <v>0</v>
      </c>
      <c r="BI29" s="198"/>
      <c r="BJ29" s="199">
        <f t="shared" si="7"/>
        <v>0</v>
      </c>
      <c r="BK29" s="200">
        <f t="shared" si="8"/>
        <v>0</v>
      </c>
      <c r="BL29" s="200">
        <f t="shared" si="9"/>
        <v>0</v>
      </c>
      <c r="BM29" s="201">
        <f t="shared" si="10"/>
        <v>0</v>
      </c>
      <c r="BN29" s="202">
        <f t="shared" si="11"/>
        <v>626200</v>
      </c>
      <c r="BO29" s="203">
        <f t="shared" si="12"/>
        <v>0</v>
      </c>
      <c r="BP29" s="198"/>
      <c r="BQ29" s="199">
        <f t="shared" si="13"/>
        <v>0</v>
      </c>
      <c r="BR29" s="200">
        <f t="shared" si="14"/>
        <v>0</v>
      </c>
      <c r="BS29" s="200">
        <f t="shared" si="15"/>
        <v>0</v>
      </c>
      <c r="BT29" s="201">
        <f t="shared" si="16"/>
        <v>0</v>
      </c>
      <c r="BU29" s="202">
        <f t="shared" si="17"/>
        <v>626200</v>
      </c>
      <c r="BV29" s="203">
        <f t="shared" si="18"/>
        <v>0</v>
      </c>
      <c r="BW29" s="198"/>
      <c r="BX29" s="199">
        <f t="shared" si="19"/>
        <v>0</v>
      </c>
      <c r="BY29" s="200">
        <f t="shared" si="20"/>
        <v>0</v>
      </c>
      <c r="BZ29" s="200">
        <f t="shared" si="21"/>
        <v>0</v>
      </c>
      <c r="CA29" s="201">
        <f t="shared" si="22"/>
        <v>0</v>
      </c>
      <c r="CB29" s="202">
        <f t="shared" si="23"/>
        <v>626200</v>
      </c>
      <c r="CC29" s="203">
        <f t="shared" si="24"/>
        <v>0</v>
      </c>
      <c r="CD29" s="198"/>
      <c r="CE29" s="199">
        <f t="shared" si="25"/>
        <v>0</v>
      </c>
      <c r="CF29" s="200">
        <f t="shared" si="26"/>
        <v>0</v>
      </c>
      <c r="CG29" s="200">
        <f t="shared" si="27"/>
        <v>0</v>
      </c>
      <c r="CH29" s="201">
        <f t="shared" si="28"/>
        <v>0</v>
      </c>
      <c r="CI29" s="202">
        <f t="shared" si="29"/>
        <v>626200</v>
      </c>
      <c r="CJ29" s="203">
        <f t="shared" si="30"/>
        <v>0</v>
      </c>
      <c r="CK29" s="198"/>
      <c r="CL29" s="199">
        <f t="shared" si="31"/>
        <v>0</v>
      </c>
      <c r="CM29" s="200">
        <f t="shared" si="32"/>
        <v>0</v>
      </c>
      <c r="CN29" s="200">
        <f t="shared" si="33"/>
        <v>0</v>
      </c>
      <c r="CO29" s="201">
        <f t="shared" si="34"/>
        <v>0</v>
      </c>
      <c r="CP29" s="202">
        <f t="shared" si="35"/>
        <v>626200</v>
      </c>
      <c r="CQ29" s="203">
        <f t="shared" si="36"/>
        <v>0</v>
      </c>
      <c r="CR29" s="198"/>
      <c r="CS29" s="199">
        <f t="shared" si="37"/>
        <v>0</v>
      </c>
      <c r="CT29" s="200">
        <f t="shared" si="38"/>
        <v>0</v>
      </c>
      <c r="CU29" s="200">
        <f t="shared" si="39"/>
        <v>0</v>
      </c>
      <c r="CV29" s="201">
        <f t="shared" si="40"/>
        <v>0</v>
      </c>
      <c r="CW29" s="202">
        <f t="shared" si="41"/>
        <v>626200</v>
      </c>
      <c r="CX29" s="203">
        <f t="shared" si="42"/>
        <v>0</v>
      </c>
      <c r="CY29" s="198"/>
      <c r="CZ29" s="199">
        <f t="shared" si="43"/>
        <v>0</v>
      </c>
      <c r="DA29" s="200">
        <f t="shared" si="44"/>
        <v>0</v>
      </c>
      <c r="DB29" s="200">
        <f t="shared" si="45"/>
        <v>0</v>
      </c>
      <c r="DC29" s="201">
        <f t="shared" si="46"/>
        <v>0</v>
      </c>
      <c r="DD29" s="202">
        <f t="shared" si="47"/>
        <v>626200</v>
      </c>
      <c r="DE29" s="203">
        <f t="shared" si="48"/>
        <v>0</v>
      </c>
      <c r="DF29" s="204"/>
      <c r="DG29" s="199">
        <f t="shared" si="49"/>
        <v>0</v>
      </c>
      <c r="DH29" s="200">
        <f t="shared" si="50"/>
        <v>0</v>
      </c>
      <c r="DI29" s="200">
        <f t="shared" si="51"/>
        <v>0</v>
      </c>
      <c r="DJ29" s="201">
        <f t="shared" si="52"/>
        <v>0</v>
      </c>
      <c r="DK29" s="202">
        <f t="shared" si="53"/>
        <v>626200</v>
      </c>
      <c r="DL29" s="197">
        <f t="shared" si="54"/>
        <v>0</v>
      </c>
      <c r="DM29" s="204"/>
      <c r="DN29" s="199">
        <f t="shared" si="55"/>
        <v>0</v>
      </c>
      <c r="DO29" s="200">
        <f t="shared" si="56"/>
        <v>0</v>
      </c>
      <c r="DP29" s="200">
        <f t="shared" si="57"/>
        <v>0</v>
      </c>
      <c r="DQ29" s="201">
        <f t="shared" si="58"/>
        <v>0</v>
      </c>
      <c r="DR29" s="202">
        <f t="shared" si="59"/>
        <v>626200</v>
      </c>
      <c r="DS29" s="205">
        <f t="shared" si="60"/>
        <v>0</v>
      </c>
      <c r="DT29" s="206">
        <f t="shared" si="61"/>
        <v>626200</v>
      </c>
      <c r="DU29" s="206">
        <f t="shared" si="62"/>
        <v>0</v>
      </c>
    </row>
    <row r="30" spans="1:125" ht="26.25" customHeight="1">
      <c r="A30" s="141"/>
      <c r="B30" s="232"/>
      <c r="C30" s="233"/>
      <c r="D30" s="234"/>
      <c r="E30" s="234"/>
      <c r="F30" s="234"/>
      <c r="G30" s="234"/>
      <c r="H30" s="234"/>
      <c r="I30" s="235"/>
      <c r="J30" s="235"/>
      <c r="K30" s="234">
        <v>16</v>
      </c>
      <c r="L30" s="234"/>
      <c r="M30" s="234"/>
      <c r="N30" s="234"/>
      <c r="O30" s="236"/>
      <c r="P30" s="236"/>
      <c r="Q30" s="237">
        <v>1.5</v>
      </c>
      <c r="R30" s="238" t="s">
        <v>16</v>
      </c>
      <c r="S30" s="271">
        <v>3000</v>
      </c>
      <c r="T30" s="134">
        <f t="shared" si="63"/>
        <v>65.599999999999994</v>
      </c>
      <c r="U30" s="258">
        <f t="shared" si="64"/>
        <v>98400</v>
      </c>
      <c r="V30" s="272"/>
      <c r="W30" s="273">
        <f t="shared" si="65"/>
        <v>98400</v>
      </c>
      <c r="X30" s="292" t="s">
        <v>78</v>
      </c>
      <c r="Y30" s="266">
        <f t="shared" si="0"/>
        <v>98400</v>
      </c>
      <c r="Z30" s="135"/>
      <c r="AA30" s="258">
        <f t="shared" si="1"/>
        <v>0</v>
      </c>
      <c r="AB30" s="182" t="str">
        <f t="shared" si="67"/>
        <v>―</v>
      </c>
      <c r="AC30" s="206">
        <f t="shared" si="3"/>
        <v>98400</v>
      </c>
      <c r="AD30" s="205">
        <f t="shared" si="66"/>
        <v>98400</v>
      </c>
      <c r="AE30" s="279"/>
      <c r="AF30" s="259">
        <f t="shared" si="5"/>
        <v>0</v>
      </c>
      <c r="AG30" s="278"/>
      <c r="AH30" s="278"/>
      <c r="AI30" s="278"/>
      <c r="AJ30" s="278"/>
      <c r="AK30" s="318">
        <v>3000</v>
      </c>
      <c r="AL30" s="260" cm="1">
        <f t="array" ref="AL30">ROUND(_xlfn.IFS($R30="Ａ重油",AK30*1,$R30="灯油",AK30*0.939,$R30="ＬＰガス",AK30*1.299,$R30="ＬＮＧ",AK30*1.56),0)</f>
        <v>3897</v>
      </c>
      <c r="AM30" s="318">
        <v>2500</v>
      </c>
      <c r="AN30" s="260" cm="1">
        <f t="array" ref="AN30">ROUND(_xlfn.IFS($R30="Ａ重油",AM30*1,$R30="灯油",AM30*0.939,$R30="ＬＰガス",AM30*1.299,$R30="ＬＮＧ",AM30*1.56),0)</f>
        <v>3248</v>
      </c>
      <c r="AO30" s="43"/>
      <c r="AP30" s="46"/>
      <c r="AQ30" s="247"/>
      <c r="AR30" s="247"/>
      <c r="AS30" s="248"/>
      <c r="AT30" s="249"/>
      <c r="AU30" s="249"/>
      <c r="AV30" s="249"/>
      <c r="AW30" s="249"/>
      <c r="AX30" s="249"/>
      <c r="AY30" s="249"/>
      <c r="AZ30" s="249"/>
      <c r="BA30" s="249"/>
      <c r="BB30" s="249"/>
      <c r="BC30" s="249"/>
      <c r="BD30" s="249"/>
      <c r="BE30" s="249"/>
      <c r="BF30" s="249"/>
      <c r="BG30" s="250"/>
      <c r="BH30" s="197">
        <f t="shared" si="6"/>
        <v>0</v>
      </c>
      <c r="BI30" s="198"/>
      <c r="BJ30" s="199">
        <f t="shared" si="7"/>
        <v>0</v>
      </c>
      <c r="BK30" s="200">
        <f t="shared" si="8"/>
        <v>0</v>
      </c>
      <c r="BL30" s="200">
        <f t="shared" si="9"/>
        <v>0</v>
      </c>
      <c r="BM30" s="201">
        <f t="shared" si="10"/>
        <v>0</v>
      </c>
      <c r="BN30" s="202">
        <f t="shared" si="11"/>
        <v>98400</v>
      </c>
      <c r="BO30" s="203">
        <f t="shared" si="12"/>
        <v>0</v>
      </c>
      <c r="BP30" s="198"/>
      <c r="BQ30" s="199">
        <f t="shared" si="13"/>
        <v>0</v>
      </c>
      <c r="BR30" s="200">
        <f t="shared" si="14"/>
        <v>0</v>
      </c>
      <c r="BS30" s="200">
        <f t="shared" si="15"/>
        <v>0</v>
      </c>
      <c r="BT30" s="201">
        <f t="shared" si="16"/>
        <v>0</v>
      </c>
      <c r="BU30" s="202">
        <f t="shared" si="17"/>
        <v>98400</v>
      </c>
      <c r="BV30" s="203">
        <f t="shared" si="18"/>
        <v>0</v>
      </c>
      <c r="BW30" s="198"/>
      <c r="BX30" s="199">
        <f t="shared" si="19"/>
        <v>0</v>
      </c>
      <c r="BY30" s="200">
        <f t="shared" si="20"/>
        <v>0</v>
      </c>
      <c r="BZ30" s="200">
        <f t="shared" si="21"/>
        <v>0</v>
      </c>
      <c r="CA30" s="201">
        <f t="shared" si="22"/>
        <v>0</v>
      </c>
      <c r="CB30" s="202">
        <f t="shared" si="23"/>
        <v>98400</v>
      </c>
      <c r="CC30" s="203">
        <f t="shared" si="24"/>
        <v>0</v>
      </c>
      <c r="CD30" s="198"/>
      <c r="CE30" s="199">
        <f t="shared" si="25"/>
        <v>0</v>
      </c>
      <c r="CF30" s="200">
        <f t="shared" si="26"/>
        <v>0</v>
      </c>
      <c r="CG30" s="200">
        <f t="shared" si="27"/>
        <v>0</v>
      </c>
      <c r="CH30" s="201">
        <f t="shared" si="28"/>
        <v>0</v>
      </c>
      <c r="CI30" s="202">
        <f t="shared" si="29"/>
        <v>98400</v>
      </c>
      <c r="CJ30" s="203">
        <f t="shared" si="30"/>
        <v>0</v>
      </c>
      <c r="CK30" s="198"/>
      <c r="CL30" s="199">
        <f t="shared" si="31"/>
        <v>0</v>
      </c>
      <c r="CM30" s="200">
        <f t="shared" si="32"/>
        <v>0</v>
      </c>
      <c r="CN30" s="200">
        <f t="shared" si="33"/>
        <v>0</v>
      </c>
      <c r="CO30" s="201">
        <f t="shared" si="34"/>
        <v>0</v>
      </c>
      <c r="CP30" s="202">
        <f t="shared" si="35"/>
        <v>98400</v>
      </c>
      <c r="CQ30" s="203">
        <f t="shared" si="36"/>
        <v>0</v>
      </c>
      <c r="CR30" s="198"/>
      <c r="CS30" s="199">
        <f t="shared" si="37"/>
        <v>0</v>
      </c>
      <c r="CT30" s="200">
        <f t="shared" si="38"/>
        <v>0</v>
      </c>
      <c r="CU30" s="200">
        <f t="shared" si="39"/>
        <v>0</v>
      </c>
      <c r="CV30" s="201">
        <f t="shared" si="40"/>
        <v>0</v>
      </c>
      <c r="CW30" s="202">
        <f t="shared" si="41"/>
        <v>98400</v>
      </c>
      <c r="CX30" s="203">
        <f t="shared" si="42"/>
        <v>0</v>
      </c>
      <c r="CY30" s="198"/>
      <c r="CZ30" s="199">
        <f t="shared" si="43"/>
        <v>0</v>
      </c>
      <c r="DA30" s="200">
        <f t="shared" si="44"/>
        <v>0</v>
      </c>
      <c r="DB30" s="200">
        <f t="shared" si="45"/>
        <v>0</v>
      </c>
      <c r="DC30" s="201">
        <f t="shared" si="46"/>
        <v>0</v>
      </c>
      <c r="DD30" s="202">
        <f t="shared" si="47"/>
        <v>98400</v>
      </c>
      <c r="DE30" s="203">
        <f t="shared" si="48"/>
        <v>0</v>
      </c>
      <c r="DF30" s="204"/>
      <c r="DG30" s="199">
        <f t="shared" si="49"/>
        <v>0</v>
      </c>
      <c r="DH30" s="200">
        <f t="shared" si="50"/>
        <v>0</v>
      </c>
      <c r="DI30" s="200">
        <f t="shared" si="51"/>
        <v>0</v>
      </c>
      <c r="DJ30" s="201">
        <f t="shared" si="52"/>
        <v>0</v>
      </c>
      <c r="DK30" s="202">
        <f t="shared" si="53"/>
        <v>98400</v>
      </c>
      <c r="DL30" s="197">
        <f t="shared" si="54"/>
        <v>0</v>
      </c>
      <c r="DM30" s="204"/>
      <c r="DN30" s="199">
        <f t="shared" si="55"/>
        <v>0</v>
      </c>
      <c r="DO30" s="200">
        <f t="shared" si="56"/>
        <v>0</v>
      </c>
      <c r="DP30" s="200">
        <f t="shared" si="57"/>
        <v>0</v>
      </c>
      <c r="DQ30" s="201">
        <f t="shared" si="58"/>
        <v>0</v>
      </c>
      <c r="DR30" s="202">
        <f t="shared" si="59"/>
        <v>98400</v>
      </c>
      <c r="DS30" s="205">
        <f t="shared" si="60"/>
        <v>0</v>
      </c>
      <c r="DT30" s="206">
        <f t="shared" si="61"/>
        <v>98400</v>
      </c>
      <c r="DU30" s="206">
        <f t="shared" si="62"/>
        <v>0</v>
      </c>
    </row>
    <row r="31" spans="1:125" ht="26.25" customHeight="1" thickBot="1">
      <c r="A31" s="176"/>
      <c r="B31" s="239"/>
      <c r="C31" s="240"/>
      <c r="D31" s="241"/>
      <c r="E31" s="241"/>
      <c r="F31" s="241"/>
      <c r="G31" s="241"/>
      <c r="H31" s="241"/>
      <c r="I31" s="242"/>
      <c r="J31" s="242"/>
      <c r="K31" s="241">
        <v>17</v>
      </c>
      <c r="L31" s="241" t="s">
        <v>192</v>
      </c>
      <c r="M31" s="241"/>
      <c r="N31" s="241"/>
      <c r="O31" s="243"/>
      <c r="P31" s="243"/>
      <c r="Q31" s="244">
        <v>1.7</v>
      </c>
      <c r="R31" s="245" t="s">
        <v>16</v>
      </c>
      <c r="S31" s="274">
        <v>1000</v>
      </c>
      <c r="T31" s="136">
        <f t="shared" si="63"/>
        <v>91.8</v>
      </c>
      <c r="U31" s="261">
        <f t="shared" ref="U31" si="68">ROUNDDOWN(S31*T31/2,-2)</f>
        <v>45900</v>
      </c>
      <c r="V31" s="275"/>
      <c r="W31" s="276">
        <f t="shared" ref="W31" si="69">U31-V31</f>
        <v>45900</v>
      </c>
      <c r="X31" s="293" t="s">
        <v>78</v>
      </c>
      <c r="Y31" s="267">
        <f t="shared" si="0"/>
        <v>45900</v>
      </c>
      <c r="Z31" s="137"/>
      <c r="AA31" s="261">
        <f t="shared" ref="AA31" si="70">W31-Y31</f>
        <v>0</v>
      </c>
      <c r="AB31" s="183" t="str">
        <f t="shared" si="67"/>
        <v>―</v>
      </c>
      <c r="AC31" s="216">
        <f t="shared" ref="AC31" si="71">V31+Y31+AA31</f>
        <v>45900</v>
      </c>
      <c r="AD31" s="215">
        <f t="shared" ref="AD31" si="72">U31</f>
        <v>45900</v>
      </c>
      <c r="AE31" s="280">
        <v>20</v>
      </c>
      <c r="AF31" s="262">
        <f t="shared" ref="AF31" si="73">AE31</f>
        <v>20</v>
      </c>
      <c r="AG31" s="280"/>
      <c r="AH31" s="280"/>
      <c r="AI31" s="280"/>
      <c r="AJ31" s="280"/>
      <c r="AK31" s="320">
        <v>1000</v>
      </c>
      <c r="AL31" s="264" cm="1">
        <f t="array" ref="AL31">ROUND(_xlfn.IFS($R31="Ａ重油",AK31*1,$R31="灯油",AK31*0.939,$R31="ＬＰガス",AK31*1.299,$R31="ＬＮＧ",AK31*1.56),0)</f>
        <v>1299</v>
      </c>
      <c r="AM31" s="320">
        <v>500</v>
      </c>
      <c r="AN31" s="264" cm="1">
        <f t="array" ref="AN31">ROUND(_xlfn.IFS($R31="Ａ重油",AM31*1,$R31="灯油",AM31*0.939,$R31="ＬＰガス",AM31*1.299,$R31="ＬＮＧ",AM31*1.56),0)</f>
        <v>650</v>
      </c>
      <c r="AO31" s="44"/>
      <c r="AP31" s="47"/>
      <c r="AQ31" s="251"/>
      <c r="AR31" s="251"/>
      <c r="AS31" s="252"/>
      <c r="AT31" s="253"/>
      <c r="AU31" s="253"/>
      <c r="AV31" s="253"/>
      <c r="AW31" s="253"/>
      <c r="AX31" s="253"/>
      <c r="AY31" s="253"/>
      <c r="AZ31" s="253"/>
      <c r="BA31" s="253"/>
      <c r="BB31" s="253"/>
      <c r="BC31" s="253"/>
      <c r="BD31" s="253"/>
      <c r="BE31" s="253"/>
      <c r="BF31" s="253"/>
      <c r="BG31" s="254"/>
      <c r="BH31" s="207">
        <f t="shared" si="6"/>
        <v>0</v>
      </c>
      <c r="BI31" s="208"/>
      <c r="BJ31" s="209">
        <f t="shared" si="7"/>
        <v>0</v>
      </c>
      <c r="BK31" s="210">
        <f t="shared" si="8"/>
        <v>0</v>
      </c>
      <c r="BL31" s="210">
        <f t="shared" si="9"/>
        <v>0</v>
      </c>
      <c r="BM31" s="211">
        <f t="shared" si="10"/>
        <v>0</v>
      </c>
      <c r="BN31" s="212">
        <f t="shared" si="11"/>
        <v>45900</v>
      </c>
      <c r="BO31" s="213">
        <f t="shared" si="12"/>
        <v>0</v>
      </c>
      <c r="BP31" s="208"/>
      <c r="BQ31" s="209">
        <f t="shared" si="13"/>
        <v>0</v>
      </c>
      <c r="BR31" s="210">
        <f t="shared" si="14"/>
        <v>0</v>
      </c>
      <c r="BS31" s="210">
        <f t="shared" si="15"/>
        <v>0</v>
      </c>
      <c r="BT31" s="211">
        <f t="shared" si="16"/>
        <v>0</v>
      </c>
      <c r="BU31" s="212">
        <f t="shared" si="17"/>
        <v>45900</v>
      </c>
      <c r="BV31" s="213">
        <f t="shared" si="18"/>
        <v>0</v>
      </c>
      <c r="BW31" s="208"/>
      <c r="BX31" s="209">
        <f t="shared" si="19"/>
        <v>0</v>
      </c>
      <c r="BY31" s="210">
        <f t="shared" si="20"/>
        <v>0</v>
      </c>
      <c r="BZ31" s="210">
        <f t="shared" si="21"/>
        <v>0</v>
      </c>
      <c r="CA31" s="211">
        <f t="shared" si="22"/>
        <v>0</v>
      </c>
      <c r="CB31" s="212">
        <f t="shared" si="23"/>
        <v>45900</v>
      </c>
      <c r="CC31" s="213">
        <f t="shared" si="24"/>
        <v>0</v>
      </c>
      <c r="CD31" s="208"/>
      <c r="CE31" s="209">
        <f t="shared" si="25"/>
        <v>0</v>
      </c>
      <c r="CF31" s="210">
        <f t="shared" si="26"/>
        <v>0</v>
      </c>
      <c r="CG31" s="210">
        <f t="shared" si="27"/>
        <v>0</v>
      </c>
      <c r="CH31" s="211">
        <f t="shared" si="28"/>
        <v>0</v>
      </c>
      <c r="CI31" s="212">
        <f t="shared" si="29"/>
        <v>45900</v>
      </c>
      <c r="CJ31" s="213">
        <f t="shared" si="30"/>
        <v>0</v>
      </c>
      <c r="CK31" s="208"/>
      <c r="CL31" s="209">
        <f t="shared" si="31"/>
        <v>0</v>
      </c>
      <c r="CM31" s="210">
        <f t="shared" si="32"/>
        <v>0</v>
      </c>
      <c r="CN31" s="210">
        <f t="shared" si="33"/>
        <v>0</v>
      </c>
      <c r="CO31" s="211">
        <f t="shared" si="34"/>
        <v>0</v>
      </c>
      <c r="CP31" s="212">
        <f t="shared" si="35"/>
        <v>45900</v>
      </c>
      <c r="CQ31" s="213">
        <f t="shared" si="36"/>
        <v>0</v>
      </c>
      <c r="CR31" s="208"/>
      <c r="CS31" s="209">
        <f t="shared" si="37"/>
        <v>0</v>
      </c>
      <c r="CT31" s="210">
        <f t="shared" si="38"/>
        <v>0</v>
      </c>
      <c r="CU31" s="210">
        <f t="shared" si="39"/>
        <v>0</v>
      </c>
      <c r="CV31" s="211">
        <f t="shared" si="40"/>
        <v>0</v>
      </c>
      <c r="CW31" s="212">
        <f t="shared" si="41"/>
        <v>45900</v>
      </c>
      <c r="CX31" s="213">
        <f t="shared" si="42"/>
        <v>0</v>
      </c>
      <c r="CY31" s="208"/>
      <c r="CZ31" s="209">
        <f t="shared" si="43"/>
        <v>0</v>
      </c>
      <c r="DA31" s="210">
        <f t="shared" si="44"/>
        <v>0</v>
      </c>
      <c r="DB31" s="210">
        <f t="shared" si="45"/>
        <v>0</v>
      </c>
      <c r="DC31" s="211">
        <f t="shared" si="46"/>
        <v>0</v>
      </c>
      <c r="DD31" s="212">
        <f t="shared" si="47"/>
        <v>45900</v>
      </c>
      <c r="DE31" s="213">
        <f t="shared" si="48"/>
        <v>0</v>
      </c>
      <c r="DF31" s="214"/>
      <c r="DG31" s="209">
        <f t="shared" si="49"/>
        <v>0</v>
      </c>
      <c r="DH31" s="210">
        <f t="shared" si="50"/>
        <v>0</v>
      </c>
      <c r="DI31" s="210">
        <f t="shared" si="51"/>
        <v>0</v>
      </c>
      <c r="DJ31" s="211">
        <f t="shared" si="52"/>
        <v>0</v>
      </c>
      <c r="DK31" s="212">
        <f t="shared" si="53"/>
        <v>45900</v>
      </c>
      <c r="DL31" s="207">
        <f t="shared" si="54"/>
        <v>0</v>
      </c>
      <c r="DM31" s="214"/>
      <c r="DN31" s="209">
        <f t="shared" si="55"/>
        <v>0</v>
      </c>
      <c r="DO31" s="210">
        <f t="shared" si="56"/>
        <v>0</v>
      </c>
      <c r="DP31" s="210">
        <f t="shared" si="57"/>
        <v>0</v>
      </c>
      <c r="DQ31" s="211">
        <f t="shared" si="58"/>
        <v>0</v>
      </c>
      <c r="DR31" s="212">
        <f t="shared" si="59"/>
        <v>45900</v>
      </c>
      <c r="DS31" s="215">
        <f t="shared" si="60"/>
        <v>0</v>
      </c>
      <c r="DT31" s="216">
        <f t="shared" si="61"/>
        <v>45900</v>
      </c>
      <c r="DU31" s="216">
        <f t="shared" si="62"/>
        <v>0</v>
      </c>
    </row>
    <row r="32" spans="1:125" ht="26.25" customHeight="1" thickBot="1">
      <c r="A32" s="176" t="s">
        <v>23</v>
      </c>
      <c r="B32" s="142"/>
      <c r="C32" s="143" t="s">
        <v>97</v>
      </c>
      <c r="D32" s="146">
        <f>COUNTA(D12:D31)</f>
        <v>1</v>
      </c>
      <c r="E32" s="144"/>
      <c r="F32" s="48"/>
      <c r="G32" s="48"/>
      <c r="H32" s="48"/>
      <c r="I32" s="48"/>
      <c r="J32" s="48"/>
      <c r="K32" s="145"/>
      <c r="L32" s="145"/>
      <c r="M32" s="145"/>
      <c r="N32" s="180"/>
      <c r="O32" s="175">
        <f>COUNTA(O12:O31)</f>
        <v>3</v>
      </c>
      <c r="P32" s="376"/>
      <c r="Q32" s="140"/>
      <c r="R32" s="145"/>
      <c r="S32" s="264">
        <f>SUBTOTAL(109,S12:S31)</f>
        <v>250500</v>
      </c>
      <c r="T32" s="263"/>
      <c r="U32" s="264">
        <f>SUBTOTAL(109,U12:U31)</f>
        <v>7024700</v>
      </c>
      <c r="V32" s="264">
        <f>SUBTOTAL(109,V12:V31)</f>
        <v>0</v>
      </c>
      <c r="W32" s="264">
        <f>SUBTOTAL(109,W12:W31)</f>
        <v>7024700</v>
      </c>
      <c r="X32" s="147" t="s">
        <v>91</v>
      </c>
      <c r="Y32" s="264">
        <f>SUBTOTAL(109,Y12:Y31)</f>
        <v>6249300</v>
      </c>
      <c r="Z32" s="44"/>
      <c r="AA32" s="264">
        <f>SUBTOTAL(109,AA12:AA31)</f>
        <v>775400</v>
      </c>
      <c r="AB32" s="263"/>
      <c r="AC32" s="264">
        <f t="shared" ref="AC32:AJ32" si="74">SUBTOTAL(109,AC12:AC31)</f>
        <v>7024700</v>
      </c>
      <c r="AD32" s="264">
        <f t="shared" si="74"/>
        <v>7024700</v>
      </c>
      <c r="AE32" s="264">
        <f t="shared" si="74"/>
        <v>565</v>
      </c>
      <c r="AF32" s="264">
        <f t="shared" si="74"/>
        <v>565</v>
      </c>
      <c r="AG32" s="264">
        <f t="shared" si="74"/>
        <v>110</v>
      </c>
      <c r="AH32" s="264">
        <f t="shared" si="74"/>
        <v>40</v>
      </c>
      <c r="AI32" s="264">
        <f t="shared" si="74"/>
        <v>70</v>
      </c>
      <c r="AJ32" s="264">
        <f t="shared" si="74"/>
        <v>0</v>
      </c>
      <c r="AK32" s="263"/>
      <c r="AL32" s="264">
        <f>SUBTOTAL(109,AL12:AL31)</f>
        <v>262373</v>
      </c>
      <c r="AM32" s="263"/>
      <c r="AN32" s="264">
        <f>SUBTOTAL(109,AN12:AN31)</f>
        <v>197957</v>
      </c>
      <c r="AO32" s="44"/>
      <c r="AP32" s="44"/>
      <c r="AQ32" s="264">
        <f>SUBTOTAL(109,AQ12:AQ31)</f>
        <v>0</v>
      </c>
      <c r="AR32" s="264">
        <f>SUBTOTAL(109,AR12:AR31)</f>
        <v>0</v>
      </c>
      <c r="AS32" s="264">
        <f>SUBTOTAL(109,AS12:AS31)</f>
        <v>6</v>
      </c>
      <c r="AT32" s="264">
        <f>SUBTOTAL(109,AT12:AT31)</f>
        <v>50</v>
      </c>
      <c r="AU32" s="264">
        <f>SUBTOTAL(109,AU12:AU31)</f>
        <v>3</v>
      </c>
      <c r="AV32" s="217"/>
      <c r="AW32" s="264">
        <f>SUBTOTAL(109,AW12:AW31)</f>
        <v>30</v>
      </c>
      <c r="AX32" s="264">
        <f>SUBTOTAL(109,AX12:AX31)</f>
        <v>0</v>
      </c>
      <c r="AY32" s="264">
        <f>SUBTOTAL(109,AY12:AY31)</f>
        <v>0</v>
      </c>
      <c r="AZ32" s="264">
        <f>SUBTOTAL(109,AZ12:AZ31)</f>
        <v>4</v>
      </c>
      <c r="BA32" s="217"/>
      <c r="BB32" s="218">
        <f>SUBTOTAL(109,BB12:BB31)</f>
        <v>40</v>
      </c>
      <c r="BC32" s="217"/>
      <c r="BD32" s="217"/>
      <c r="BE32" s="217"/>
      <c r="BF32" s="218">
        <f>SUBTOTAL(109,BF12:BF31)</f>
        <v>50</v>
      </c>
      <c r="BG32" s="355">
        <f>SUBTOTAL(109,BG12:BG31)</f>
        <v>3000</v>
      </c>
      <c r="BH32" s="217"/>
      <c r="BI32" s="218">
        <f t="shared" ref="BI32:BN32" si="75">SUBTOTAL(109,BI12:BI31)</f>
        <v>0</v>
      </c>
      <c r="BJ32" s="218">
        <f t="shared" si="75"/>
        <v>0</v>
      </c>
      <c r="BK32" s="218">
        <f t="shared" si="75"/>
        <v>0</v>
      </c>
      <c r="BL32" s="218">
        <f t="shared" si="75"/>
        <v>0</v>
      </c>
      <c r="BM32" s="218">
        <f t="shared" si="75"/>
        <v>0</v>
      </c>
      <c r="BN32" s="219">
        <f t="shared" si="75"/>
        <v>7024700</v>
      </c>
      <c r="BO32" s="220"/>
      <c r="BP32" s="218">
        <f t="shared" ref="BP32:BU32" si="76">SUBTOTAL(109,BP12:BP31)</f>
        <v>0</v>
      </c>
      <c r="BQ32" s="218">
        <f t="shared" si="76"/>
        <v>0</v>
      </c>
      <c r="BR32" s="218">
        <f t="shared" si="76"/>
        <v>0</v>
      </c>
      <c r="BS32" s="218">
        <f t="shared" si="76"/>
        <v>0</v>
      </c>
      <c r="BT32" s="221">
        <f t="shared" si="76"/>
        <v>0</v>
      </c>
      <c r="BU32" s="218">
        <f t="shared" si="76"/>
        <v>7024700</v>
      </c>
      <c r="BV32" s="222"/>
      <c r="BW32" s="218">
        <f t="shared" ref="BW32:CB32" si="77">SUBTOTAL(109,BW12:BW31)</f>
        <v>0</v>
      </c>
      <c r="BX32" s="218">
        <f t="shared" si="77"/>
        <v>0</v>
      </c>
      <c r="BY32" s="218">
        <f t="shared" si="77"/>
        <v>0</v>
      </c>
      <c r="BZ32" s="218">
        <f t="shared" si="77"/>
        <v>0</v>
      </c>
      <c r="CA32" s="218">
        <f t="shared" si="77"/>
        <v>0</v>
      </c>
      <c r="CB32" s="223">
        <f t="shared" si="77"/>
        <v>7024700</v>
      </c>
      <c r="CC32" s="224"/>
      <c r="CD32" s="218">
        <f t="shared" ref="CD32:CI32" si="78">SUBTOTAL(109,CD12:CD31)</f>
        <v>0</v>
      </c>
      <c r="CE32" s="218">
        <f t="shared" si="78"/>
        <v>0</v>
      </c>
      <c r="CF32" s="218">
        <f t="shared" si="78"/>
        <v>0</v>
      </c>
      <c r="CG32" s="218">
        <f t="shared" si="78"/>
        <v>0</v>
      </c>
      <c r="CH32" s="221">
        <f t="shared" si="78"/>
        <v>0</v>
      </c>
      <c r="CI32" s="223">
        <f t="shared" si="78"/>
        <v>7024700</v>
      </c>
      <c r="CJ32" s="222"/>
      <c r="CK32" s="218">
        <f t="shared" ref="CK32:CP32" si="79">SUBTOTAL(109,CK12:CK31)</f>
        <v>0</v>
      </c>
      <c r="CL32" s="218">
        <f t="shared" si="79"/>
        <v>0</v>
      </c>
      <c r="CM32" s="218">
        <f t="shared" si="79"/>
        <v>0</v>
      </c>
      <c r="CN32" s="218">
        <f t="shared" si="79"/>
        <v>0</v>
      </c>
      <c r="CO32" s="218">
        <f t="shared" si="79"/>
        <v>0</v>
      </c>
      <c r="CP32" s="223">
        <f t="shared" si="79"/>
        <v>7024700</v>
      </c>
      <c r="CQ32" s="224"/>
      <c r="CR32" s="218">
        <f t="shared" ref="CR32:CW32" si="80">SUBTOTAL(109,CR12:CR31)</f>
        <v>0</v>
      </c>
      <c r="CS32" s="218">
        <f t="shared" si="80"/>
        <v>0</v>
      </c>
      <c r="CT32" s="218">
        <f t="shared" si="80"/>
        <v>0</v>
      </c>
      <c r="CU32" s="218">
        <f t="shared" si="80"/>
        <v>0</v>
      </c>
      <c r="CV32" s="221">
        <f t="shared" si="80"/>
        <v>0</v>
      </c>
      <c r="CW32" s="223">
        <f t="shared" si="80"/>
        <v>7024700</v>
      </c>
      <c r="CX32" s="222"/>
      <c r="CY32" s="218">
        <f t="shared" ref="CY32:DD32" si="81">SUBTOTAL(109,CY12:CY31)</f>
        <v>0</v>
      </c>
      <c r="CZ32" s="218">
        <f t="shared" si="81"/>
        <v>0</v>
      </c>
      <c r="DA32" s="218">
        <f t="shared" si="81"/>
        <v>0</v>
      </c>
      <c r="DB32" s="218">
        <f t="shared" si="81"/>
        <v>0</v>
      </c>
      <c r="DC32" s="218">
        <f t="shared" si="81"/>
        <v>0</v>
      </c>
      <c r="DD32" s="223">
        <f t="shared" si="81"/>
        <v>7024700</v>
      </c>
      <c r="DE32" s="224"/>
      <c r="DF32" s="218">
        <f t="shared" ref="DF32:DK32" si="82">SUBTOTAL(109,DF12:DF31)</f>
        <v>0</v>
      </c>
      <c r="DG32" s="218">
        <f t="shared" si="82"/>
        <v>0</v>
      </c>
      <c r="DH32" s="218">
        <f t="shared" si="82"/>
        <v>0</v>
      </c>
      <c r="DI32" s="218">
        <f t="shared" si="82"/>
        <v>0</v>
      </c>
      <c r="DJ32" s="218">
        <f t="shared" si="82"/>
        <v>0</v>
      </c>
      <c r="DK32" s="223">
        <f t="shared" si="82"/>
        <v>7024700</v>
      </c>
      <c r="DL32" s="222"/>
      <c r="DM32" s="218">
        <f t="shared" ref="DM32:DU32" si="83">SUBTOTAL(109,DM12:DM31)</f>
        <v>0</v>
      </c>
      <c r="DN32" s="218">
        <f t="shared" si="83"/>
        <v>0</v>
      </c>
      <c r="DO32" s="218">
        <f t="shared" si="83"/>
        <v>0</v>
      </c>
      <c r="DP32" s="218">
        <f t="shared" si="83"/>
        <v>0</v>
      </c>
      <c r="DQ32" s="218">
        <f t="shared" si="83"/>
        <v>0</v>
      </c>
      <c r="DR32" s="223">
        <f t="shared" si="83"/>
        <v>7024700</v>
      </c>
      <c r="DS32" s="223">
        <f t="shared" si="83"/>
        <v>0</v>
      </c>
      <c r="DT32" s="219">
        <f t="shared" si="83"/>
        <v>7024700</v>
      </c>
      <c r="DU32" s="219">
        <f t="shared" si="83"/>
        <v>0</v>
      </c>
    </row>
    <row r="33" spans="1:124" ht="26.25" hidden="1" customHeight="1" thickBot="1">
      <c r="D33" s="49" t="s">
        <v>88</v>
      </c>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c r="AZ33" s="42"/>
      <c r="BA33" s="42"/>
      <c r="BB33" s="42"/>
      <c r="BC33" s="42"/>
      <c r="BD33" s="42"/>
      <c r="BE33" s="42"/>
      <c r="BF33" s="42"/>
      <c r="BG33" s="42"/>
      <c r="BH33" s="42"/>
      <c r="BL33" s="51"/>
      <c r="BM33" s="51"/>
      <c r="BN33" s="51"/>
      <c r="BO33" s="52"/>
      <c r="BP33" s="51"/>
      <c r="BQ33" s="51"/>
      <c r="BR33" s="51"/>
      <c r="BS33" s="51"/>
      <c r="BT33" s="51"/>
      <c r="BU33" s="51"/>
      <c r="BV33" s="52"/>
      <c r="BW33" s="51"/>
      <c r="BX33" s="51"/>
      <c r="BY33" s="51"/>
      <c r="BZ33" s="51"/>
      <c r="CA33" s="51"/>
      <c r="CB33" s="51"/>
      <c r="CC33" s="52"/>
      <c r="CD33" s="51"/>
      <c r="CE33" s="51"/>
      <c r="CF33" s="51"/>
      <c r="CG33" s="51"/>
      <c r="CH33" s="51"/>
      <c r="CI33" s="51"/>
      <c r="CJ33" s="52"/>
      <c r="CK33" s="51"/>
      <c r="CL33" s="51"/>
      <c r="CM33" s="51"/>
      <c r="CN33" s="51"/>
      <c r="CO33" s="51"/>
      <c r="CP33" s="51"/>
      <c r="CQ33" s="52"/>
      <c r="CR33" s="51"/>
      <c r="CS33" s="51"/>
      <c r="CT33" s="51"/>
      <c r="CU33" s="51"/>
      <c r="CV33" s="51"/>
      <c r="CW33" s="51"/>
      <c r="CX33" s="52"/>
      <c r="CY33" s="51"/>
      <c r="CZ33" s="51"/>
      <c r="DA33" s="51"/>
      <c r="DB33" s="51"/>
      <c r="DC33" s="51"/>
      <c r="DD33" s="51"/>
      <c r="DE33" s="52"/>
      <c r="DF33" s="51"/>
      <c r="DG33" s="51"/>
      <c r="DH33" s="51"/>
      <c r="DI33" s="51"/>
      <c r="DJ33" s="51"/>
      <c r="DK33" s="51"/>
      <c r="DL33" s="52"/>
      <c r="DM33" s="51"/>
      <c r="DN33" s="51"/>
      <c r="DO33" s="51"/>
      <c r="DP33" s="51"/>
      <c r="DQ33" s="51"/>
      <c r="DR33" s="51"/>
      <c r="DS33" s="51"/>
      <c r="DT33" s="51"/>
    </row>
    <row r="34" spans="1:124" ht="26.25" hidden="1" customHeight="1">
      <c r="D34" s="53" t="s">
        <v>89</v>
      </c>
      <c r="N34" s="42"/>
      <c r="O34" s="42"/>
      <c r="P34" s="42"/>
      <c r="Q34" s="42"/>
      <c r="R34" s="42"/>
      <c r="S34" s="42"/>
      <c r="T34" s="42"/>
      <c r="U34" s="42"/>
      <c r="V34" s="42"/>
      <c r="W34" s="42"/>
      <c r="X34" s="42"/>
      <c r="Y34" s="42"/>
      <c r="Z34" s="42"/>
      <c r="AA34" s="42"/>
      <c r="AB34" s="42"/>
      <c r="AC34" s="42"/>
      <c r="AD34" s="42"/>
      <c r="AE34" s="42"/>
      <c r="AF34" s="42"/>
      <c r="AG34" s="42"/>
      <c r="AH34" s="42"/>
      <c r="AI34" s="42"/>
      <c r="AJ34" s="42"/>
      <c r="AK34" s="42"/>
      <c r="AL34" s="42"/>
      <c r="AM34" s="42"/>
      <c r="AN34" s="42"/>
      <c r="AO34" s="42"/>
      <c r="AP34" s="42"/>
      <c r="AQ34" s="42"/>
      <c r="AR34" s="42"/>
      <c r="AS34" s="42"/>
      <c r="AT34" s="42"/>
      <c r="AU34" s="42"/>
      <c r="AV34" s="42"/>
      <c r="AW34" s="42"/>
      <c r="AX34" s="42"/>
      <c r="AY34" s="42"/>
      <c r="AZ34" s="42"/>
      <c r="BA34" s="42"/>
      <c r="BB34" s="42"/>
      <c r="BC34" s="42"/>
      <c r="BD34" s="42"/>
      <c r="BE34" s="42"/>
      <c r="BF34" s="42"/>
      <c r="BG34" s="42"/>
      <c r="BH34" s="42"/>
      <c r="BL34" s="51"/>
      <c r="BM34" s="51"/>
      <c r="BN34" s="51"/>
      <c r="BO34" s="52"/>
      <c r="BP34" s="51"/>
      <c r="BQ34" s="51"/>
      <c r="BR34" s="51"/>
      <c r="BS34" s="51"/>
      <c r="BT34" s="51"/>
      <c r="BU34" s="51"/>
      <c r="BV34" s="52"/>
      <c r="BW34" s="51"/>
      <c r="BX34" s="51"/>
      <c r="BY34" s="51"/>
      <c r="BZ34" s="51"/>
      <c r="CA34" s="51"/>
      <c r="CB34" s="51"/>
      <c r="CC34" s="52"/>
      <c r="CD34" s="51"/>
      <c r="CE34" s="51"/>
      <c r="CF34" s="51"/>
      <c r="CG34" s="51"/>
      <c r="CH34" s="51"/>
      <c r="CI34" s="51"/>
      <c r="CJ34" s="52"/>
      <c r="CK34" s="51"/>
      <c r="CL34" s="51"/>
      <c r="CM34" s="51"/>
      <c r="CN34" s="51"/>
      <c r="CO34" s="51"/>
      <c r="CP34" s="51"/>
      <c r="CQ34" s="52"/>
      <c r="CR34" s="51"/>
      <c r="CS34" s="51"/>
      <c r="CT34" s="51"/>
      <c r="CU34" s="51"/>
      <c r="CV34" s="51"/>
      <c r="CW34" s="51"/>
      <c r="CX34" s="52"/>
      <c r="CY34" s="51"/>
      <c r="CZ34" s="51"/>
      <c r="DA34" s="51"/>
      <c r="DB34" s="51"/>
      <c r="DC34" s="51"/>
      <c r="DD34" s="51"/>
      <c r="DE34" s="52"/>
      <c r="DF34" s="51"/>
      <c r="DG34" s="51"/>
      <c r="DH34" s="51"/>
      <c r="DI34" s="51"/>
      <c r="DJ34" s="51"/>
      <c r="DK34" s="51"/>
      <c r="DL34" s="52"/>
      <c r="DM34" s="51"/>
      <c r="DN34" s="51"/>
      <c r="DO34" s="51"/>
      <c r="DP34" s="51"/>
      <c r="DQ34" s="51"/>
      <c r="DR34" s="51"/>
      <c r="DS34" s="51"/>
      <c r="DT34" s="51"/>
    </row>
    <row r="35" spans="1:124" ht="26.25" hidden="1" customHeight="1">
      <c r="D35" s="53" t="s">
        <v>90</v>
      </c>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L35" s="51"/>
      <c r="BM35" s="51"/>
      <c r="BN35" s="51"/>
      <c r="BO35" s="52"/>
      <c r="BP35" s="51"/>
      <c r="BQ35" s="51"/>
      <c r="BR35" s="51"/>
      <c r="BS35" s="51"/>
      <c r="BT35" s="51"/>
      <c r="BU35" s="51"/>
      <c r="BV35" s="52"/>
      <c r="BW35" s="51"/>
      <c r="BX35" s="51"/>
      <c r="BY35" s="51"/>
      <c r="BZ35" s="51"/>
      <c r="CA35" s="51"/>
      <c r="CB35" s="51"/>
      <c r="CC35" s="52"/>
      <c r="CD35" s="51"/>
      <c r="CE35" s="51"/>
      <c r="CF35" s="51"/>
      <c r="CG35" s="51"/>
      <c r="CH35" s="51"/>
      <c r="CI35" s="51"/>
      <c r="CJ35" s="52"/>
      <c r="CK35" s="51"/>
      <c r="CL35" s="51"/>
      <c r="CM35" s="51"/>
      <c r="CN35" s="51"/>
      <c r="CO35" s="51"/>
      <c r="CP35" s="51"/>
      <c r="CQ35" s="52"/>
      <c r="CR35" s="51"/>
      <c r="CS35" s="51"/>
      <c r="CT35" s="51"/>
      <c r="CU35" s="51"/>
      <c r="CV35" s="51"/>
      <c r="CW35" s="51"/>
      <c r="CX35" s="52"/>
      <c r="CY35" s="51"/>
      <c r="CZ35" s="51"/>
      <c r="DA35" s="51"/>
      <c r="DB35" s="51"/>
      <c r="DC35" s="51"/>
      <c r="DD35" s="51"/>
      <c r="DE35" s="52"/>
      <c r="DF35" s="51"/>
      <c r="DG35" s="51"/>
      <c r="DH35" s="51"/>
      <c r="DI35" s="51"/>
      <c r="DJ35" s="51"/>
      <c r="DK35" s="51"/>
      <c r="DL35" s="52"/>
      <c r="DM35" s="51"/>
      <c r="DN35" s="51"/>
      <c r="DO35" s="51"/>
      <c r="DP35" s="51"/>
      <c r="DQ35" s="51"/>
      <c r="DR35" s="51"/>
      <c r="DS35" s="51"/>
      <c r="DT35" s="51"/>
    </row>
    <row r="36" spans="1:124" ht="24" hidden="1" customHeight="1">
      <c r="D36" s="149" t="s">
        <v>93</v>
      </c>
      <c r="E36" s="148"/>
      <c r="F36" s="148"/>
      <c r="G36" s="148"/>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c r="BI36" s="148"/>
      <c r="BJ36" s="148"/>
      <c r="BK36" s="148"/>
      <c r="BL36" s="51"/>
      <c r="BM36" s="51"/>
      <c r="BN36" s="51"/>
      <c r="BO36" s="52"/>
      <c r="BP36" s="51"/>
      <c r="BQ36" s="51"/>
      <c r="BR36" s="51"/>
      <c r="BS36" s="51"/>
      <c r="BT36" s="51"/>
      <c r="BU36" s="51"/>
      <c r="BV36" s="52"/>
      <c r="BW36" s="51"/>
      <c r="BX36" s="51"/>
      <c r="BY36" s="51"/>
      <c r="BZ36" s="51"/>
      <c r="CA36" s="51"/>
      <c r="CB36" s="51"/>
      <c r="CC36" s="52"/>
      <c r="CD36" s="51"/>
      <c r="CE36" s="51"/>
      <c r="CF36" s="51"/>
      <c r="CG36" s="51"/>
      <c r="CH36" s="51"/>
      <c r="CI36" s="51"/>
      <c r="CJ36" s="52"/>
      <c r="CK36" s="51"/>
      <c r="CL36" s="51"/>
      <c r="CM36" s="51"/>
      <c r="CN36" s="51"/>
      <c r="CO36" s="51"/>
      <c r="CP36" s="51"/>
      <c r="CQ36" s="52"/>
      <c r="CR36" s="51"/>
      <c r="CS36" s="51"/>
      <c r="CT36" s="51"/>
      <c r="CU36" s="51"/>
      <c r="CV36" s="51"/>
      <c r="CW36" s="51"/>
      <c r="CX36" s="52"/>
      <c r="CY36" s="51"/>
      <c r="CZ36" s="51"/>
      <c r="DA36" s="51"/>
      <c r="DB36" s="51"/>
      <c r="DC36" s="51"/>
      <c r="DD36" s="51"/>
      <c r="DE36" s="52"/>
      <c r="DF36" s="51"/>
      <c r="DG36" s="51"/>
      <c r="DH36" s="51"/>
      <c r="DI36" s="51"/>
      <c r="DJ36" s="51"/>
      <c r="DK36" s="51"/>
      <c r="DL36" s="52"/>
      <c r="DM36" s="51"/>
      <c r="DN36" s="51"/>
      <c r="DO36" s="51"/>
      <c r="DP36" s="51"/>
      <c r="DQ36" s="51"/>
      <c r="DR36" s="51"/>
      <c r="DS36" s="51"/>
      <c r="DT36" s="51"/>
    </row>
    <row r="37" spans="1:124" ht="24" hidden="1" customHeight="1">
      <c r="D37" s="149" t="s">
        <v>94</v>
      </c>
      <c r="E37" s="148"/>
      <c r="F37" s="148"/>
      <c r="G37" s="148"/>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c r="BI37" s="148"/>
      <c r="BJ37" s="148"/>
      <c r="BK37" s="148"/>
      <c r="BL37" s="51"/>
      <c r="BM37" s="51"/>
      <c r="BN37" s="51"/>
      <c r="BO37" s="52"/>
      <c r="BP37" s="51"/>
      <c r="BQ37" s="51"/>
      <c r="BR37" s="51"/>
      <c r="BS37" s="51"/>
      <c r="BT37" s="51"/>
      <c r="BU37" s="51"/>
      <c r="BV37" s="52"/>
      <c r="BW37" s="51"/>
      <c r="BX37" s="51"/>
      <c r="BY37" s="51"/>
      <c r="BZ37" s="51"/>
      <c r="CA37" s="51"/>
      <c r="CB37" s="51"/>
      <c r="CC37" s="52"/>
      <c r="CD37" s="51"/>
      <c r="CE37" s="51"/>
      <c r="CF37" s="51"/>
      <c r="CG37" s="51"/>
      <c r="CH37" s="51"/>
      <c r="CI37" s="51"/>
      <c r="CJ37" s="52"/>
      <c r="CK37" s="51"/>
      <c r="CL37" s="51"/>
      <c r="CM37" s="51"/>
      <c r="CN37" s="51"/>
      <c r="CO37" s="51"/>
      <c r="CP37" s="51"/>
      <c r="CQ37" s="52"/>
      <c r="CR37" s="51"/>
      <c r="CS37" s="51"/>
      <c r="CT37" s="51"/>
      <c r="CU37" s="51"/>
      <c r="CV37" s="51"/>
      <c r="CW37" s="51"/>
      <c r="CX37" s="52"/>
      <c r="CY37" s="51"/>
      <c r="CZ37" s="51"/>
      <c r="DA37" s="51"/>
      <c r="DB37" s="51"/>
      <c r="DC37" s="51"/>
      <c r="DD37" s="51"/>
      <c r="DE37" s="52"/>
      <c r="DF37" s="51"/>
      <c r="DG37" s="51"/>
      <c r="DH37" s="51"/>
      <c r="DI37" s="51"/>
      <c r="DJ37" s="51"/>
      <c r="DK37" s="51"/>
      <c r="DL37" s="52"/>
      <c r="DM37" s="51"/>
      <c r="DN37" s="51"/>
      <c r="DO37" s="51"/>
      <c r="DP37" s="51"/>
      <c r="DQ37" s="51"/>
      <c r="DR37" s="51"/>
      <c r="DS37" s="51"/>
      <c r="DT37" s="51"/>
    </row>
    <row r="38" spans="1:124" ht="24" hidden="1" customHeight="1">
      <c r="D38" s="149" t="s">
        <v>95</v>
      </c>
      <c r="E38" s="148"/>
      <c r="F38" s="148"/>
      <c r="G38" s="148"/>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c r="BI38" s="148"/>
      <c r="BJ38" s="148"/>
      <c r="BK38" s="148"/>
      <c r="BL38" s="51"/>
      <c r="BM38" s="51"/>
      <c r="BN38" s="51"/>
      <c r="BO38" s="52"/>
      <c r="BP38" s="51"/>
      <c r="BQ38" s="51"/>
      <c r="BR38" s="51"/>
      <c r="BS38" s="51"/>
      <c r="BT38" s="51"/>
      <c r="BU38" s="51"/>
      <c r="BV38" s="52"/>
      <c r="BW38" s="51"/>
      <c r="BX38" s="51"/>
      <c r="BY38" s="51"/>
      <c r="BZ38" s="51"/>
      <c r="CA38" s="51"/>
      <c r="CB38" s="51"/>
      <c r="CC38" s="52"/>
      <c r="CD38" s="51"/>
      <c r="CE38" s="51"/>
      <c r="CF38" s="51"/>
      <c r="CG38" s="51"/>
      <c r="CH38" s="51"/>
      <c r="CI38" s="51"/>
      <c r="CJ38" s="52"/>
      <c r="CK38" s="51"/>
      <c r="CL38" s="51"/>
      <c r="CM38" s="51"/>
      <c r="CN38" s="51"/>
      <c r="CO38" s="51"/>
      <c r="CP38" s="51"/>
      <c r="CQ38" s="52"/>
      <c r="CR38" s="51"/>
      <c r="CS38" s="51"/>
      <c r="CT38" s="51"/>
      <c r="CU38" s="51"/>
      <c r="CV38" s="51"/>
      <c r="CW38" s="51"/>
      <c r="CX38" s="52"/>
      <c r="CY38" s="51"/>
      <c r="CZ38" s="51"/>
      <c r="DA38" s="51"/>
      <c r="DB38" s="51"/>
      <c r="DC38" s="51"/>
      <c r="DD38" s="51"/>
      <c r="DE38" s="52"/>
      <c r="DF38" s="51"/>
      <c r="DG38" s="51"/>
      <c r="DH38" s="51"/>
      <c r="DI38" s="51"/>
      <c r="DJ38" s="51"/>
      <c r="DK38" s="51"/>
      <c r="DL38" s="52"/>
      <c r="DM38" s="51"/>
      <c r="DN38" s="51"/>
      <c r="DO38" s="51"/>
      <c r="DP38" s="51"/>
      <c r="DQ38" s="51"/>
      <c r="DR38" s="51"/>
      <c r="DS38" s="51"/>
      <c r="DT38" s="51"/>
    </row>
    <row r="39" spans="1:124" ht="28.5" customHeight="1">
      <c r="A39" s="12"/>
      <c r="B39" s="12"/>
      <c r="C39" s="54"/>
      <c r="D39" s="12"/>
      <c r="E39" s="12"/>
      <c r="F39" s="12"/>
      <c r="G39" s="12"/>
      <c r="H39" s="12"/>
      <c r="I39" s="12"/>
      <c r="J39" s="12"/>
      <c r="K39" s="12"/>
      <c r="L39" s="12"/>
      <c r="M39" s="12"/>
      <c r="N39" s="12"/>
      <c r="O39" s="12" t="s">
        <v>190</v>
      </c>
      <c r="P39" s="12"/>
      <c r="Q39" s="12"/>
      <c r="R39" s="12"/>
      <c r="S39" s="12"/>
      <c r="T39" s="12"/>
      <c r="U39" s="12"/>
      <c r="V39" s="12"/>
      <c r="W39" s="12"/>
      <c r="X39" s="12"/>
      <c r="Y39" s="12"/>
      <c r="Z39" s="12"/>
      <c r="AA39" s="12"/>
      <c r="AB39" s="12"/>
      <c r="AG39" s="155"/>
      <c r="AH39"/>
      <c r="AI39"/>
      <c r="AJ39"/>
      <c r="AK39"/>
      <c r="AL39" s="55"/>
      <c r="AQ39" s="12"/>
      <c r="AR39" s="12"/>
      <c r="AS39" s="12"/>
      <c r="AT39" s="12"/>
      <c r="AU39" s="12"/>
      <c r="AV39" s="12"/>
      <c r="AW39" s="12"/>
      <c r="AX39" s="12"/>
      <c r="AY39" s="12"/>
      <c r="AZ39" s="12"/>
      <c r="BA39" s="12"/>
      <c r="BB39" s="12"/>
      <c r="BC39" s="12"/>
      <c r="BD39" s="12"/>
      <c r="BE39" s="12"/>
      <c r="BF39" s="12"/>
      <c r="BG39" s="12"/>
      <c r="BH39" s="12"/>
      <c r="BI39" s="12"/>
      <c r="BJ39" s="12"/>
      <c r="BK39" s="12"/>
      <c r="BL39" s="12"/>
      <c r="BM39" s="12"/>
      <c r="BN39" s="12"/>
      <c r="BO39" s="12"/>
      <c r="BP39" s="12"/>
      <c r="BQ39" s="12"/>
      <c r="BR39" s="12"/>
      <c r="BS39" s="12"/>
      <c r="BT39" s="12"/>
      <c r="BU39" s="12"/>
      <c r="BV39" s="12"/>
      <c r="BW39" s="12"/>
      <c r="BX39" s="12"/>
      <c r="BY39" s="12"/>
      <c r="BZ39" s="12"/>
      <c r="CA39" s="12"/>
      <c r="CB39" s="12"/>
      <c r="CC39" s="12"/>
      <c r="CD39" s="12"/>
      <c r="CE39" s="12"/>
      <c r="CF39" s="12"/>
      <c r="CG39" s="12"/>
      <c r="CH39" s="12"/>
      <c r="CI39" s="12"/>
      <c r="CJ39" s="12"/>
      <c r="CK39" s="12"/>
      <c r="CL39" s="12"/>
      <c r="CM39" s="12"/>
      <c r="CN39" s="12"/>
      <c r="CO39" s="12"/>
      <c r="CP39" s="12"/>
      <c r="CQ39" s="12"/>
      <c r="CR39" s="12"/>
      <c r="CS39" s="12"/>
      <c r="CT39" s="12"/>
      <c r="CU39" s="12"/>
      <c r="CV39" s="12"/>
      <c r="CW39" s="12"/>
      <c r="CX39" s="12"/>
      <c r="CY39" s="12"/>
      <c r="CZ39" s="12"/>
      <c r="DA39" s="12"/>
      <c r="DB39" s="12"/>
      <c r="DC39" s="12"/>
      <c r="DD39" s="12"/>
      <c r="DE39" s="12"/>
      <c r="DF39" s="12"/>
      <c r="DG39" s="12"/>
      <c r="DH39" s="12"/>
      <c r="DI39" s="12"/>
      <c r="DJ39" s="12"/>
      <c r="DK39" s="12"/>
      <c r="DL39" s="12"/>
      <c r="DM39" s="12"/>
      <c r="DN39" s="12"/>
      <c r="DO39" s="12"/>
      <c r="DP39" s="12"/>
      <c r="DQ39" s="12"/>
      <c r="DR39" s="12"/>
      <c r="DS39" s="12"/>
      <c r="DT39" s="12"/>
    </row>
    <row r="40" spans="1:124" ht="19.5" customHeight="1">
      <c r="AH40"/>
      <c r="AI40"/>
      <c r="AJ40"/>
      <c r="AK40"/>
    </row>
    <row r="41" spans="1:124" ht="19.5" customHeight="1">
      <c r="A41" s="362" t="s">
        <v>37</v>
      </c>
      <c r="B41" s="56"/>
      <c r="D41" s="56"/>
      <c r="W41" s="59"/>
      <c r="X41" s="294" t="s">
        <v>31</v>
      </c>
      <c r="Y41" s="60"/>
      <c r="Z41" s="60"/>
      <c r="AA41" s="61"/>
      <c r="AC41" s="62"/>
      <c r="AD41" s="63" t="s">
        <v>29</v>
      </c>
      <c r="AE41" s="281"/>
      <c r="AF41" s="281"/>
      <c r="AG41" s="282"/>
      <c r="AH41"/>
      <c r="AI41"/>
      <c r="AJ41"/>
      <c r="AK41"/>
      <c r="AL41" s="64"/>
      <c r="AM41" s="64"/>
      <c r="AN41" s="64"/>
      <c r="AO41" s="64"/>
      <c r="AR41" s="64"/>
      <c r="AS41" s="64"/>
      <c r="AT41" s="64"/>
      <c r="AU41" s="64"/>
      <c r="AV41" s="64"/>
      <c r="AW41" s="64"/>
      <c r="AX41" s="64"/>
      <c r="AY41" s="64"/>
      <c r="AZ41" s="64"/>
      <c r="BA41" s="64"/>
      <c r="BB41" s="64"/>
      <c r="BC41" s="64"/>
      <c r="BD41" s="64"/>
      <c r="BE41" s="64"/>
      <c r="BF41" s="64"/>
      <c r="BG41" s="64"/>
      <c r="BH41" s="66"/>
      <c r="BI41" s="378" t="s">
        <v>24</v>
      </c>
      <c r="BJ41" s="379"/>
      <c r="BK41" s="381"/>
      <c r="BL41" s="382"/>
      <c r="BN41" s="64"/>
      <c r="BO41" s="66"/>
      <c r="BP41" s="378" t="s">
        <v>25</v>
      </c>
      <c r="BQ41" s="379"/>
      <c r="BR41" s="381"/>
      <c r="BS41" s="382"/>
      <c r="BU41" s="64"/>
      <c r="BV41" s="66"/>
      <c r="BW41" s="378" t="s">
        <v>44</v>
      </c>
      <c r="BX41" s="379"/>
      <c r="BY41" s="381"/>
      <c r="BZ41" s="382"/>
      <c r="CC41" s="66"/>
      <c r="CD41" s="378" t="s">
        <v>45</v>
      </c>
      <c r="CE41" s="379"/>
      <c r="CF41" s="381"/>
      <c r="CG41" s="382"/>
      <c r="CH41" s="65"/>
      <c r="CI41" s="67"/>
      <c r="CJ41" s="66"/>
      <c r="CK41" s="378" t="s">
        <v>46</v>
      </c>
      <c r="CL41" s="379"/>
      <c r="CM41" s="381"/>
      <c r="CN41" s="382"/>
      <c r="CP41" s="64"/>
      <c r="CQ41" s="66"/>
      <c r="CR41" s="378" t="s">
        <v>47</v>
      </c>
      <c r="CS41" s="379"/>
      <c r="CT41" s="381"/>
      <c r="CU41" s="382"/>
      <c r="CV41" s="64"/>
      <c r="CX41" s="66"/>
      <c r="CY41" s="378" t="s">
        <v>48</v>
      </c>
      <c r="CZ41" s="379"/>
      <c r="DA41" s="381"/>
      <c r="DB41" s="382"/>
      <c r="DE41" s="66"/>
      <c r="DF41" s="378" t="s">
        <v>49</v>
      </c>
      <c r="DG41" s="379"/>
      <c r="DH41" s="381"/>
      <c r="DI41" s="382"/>
      <c r="DL41" s="66"/>
      <c r="DM41" s="378" t="s">
        <v>50</v>
      </c>
      <c r="DN41" s="379"/>
      <c r="DO41" s="381"/>
      <c r="DP41" s="382"/>
    </row>
    <row r="42" spans="1:124" ht="19.5" customHeight="1">
      <c r="A42" s="362" t="s">
        <v>38</v>
      </c>
      <c r="B42" s="56"/>
      <c r="C42" s="68"/>
      <c r="D42" s="56"/>
      <c r="W42" s="71"/>
      <c r="X42" s="72" t="s">
        <v>4</v>
      </c>
      <c r="Y42" s="72" t="s">
        <v>6</v>
      </c>
      <c r="Z42" s="72" t="s">
        <v>17</v>
      </c>
      <c r="AA42" s="73" t="s">
        <v>18</v>
      </c>
      <c r="AC42" s="74" t="s">
        <v>4</v>
      </c>
      <c r="AD42" s="75" t="s">
        <v>6</v>
      </c>
      <c r="AE42" s="75" t="s">
        <v>17</v>
      </c>
      <c r="AF42" s="75" t="s">
        <v>18</v>
      </c>
      <c r="AG42" s="283" t="s">
        <v>8</v>
      </c>
      <c r="AH42"/>
      <c r="AI42"/>
      <c r="AJ42"/>
      <c r="AK42"/>
      <c r="AL42" s="64"/>
      <c r="AM42" s="64"/>
      <c r="AN42" s="64"/>
      <c r="AO42" s="64"/>
      <c r="AR42" s="64"/>
      <c r="AS42" s="64"/>
      <c r="AT42" s="64"/>
      <c r="AU42" s="64"/>
      <c r="AV42" s="64"/>
      <c r="AW42" s="64"/>
      <c r="AX42" s="64"/>
      <c r="AY42" s="64"/>
      <c r="AZ42" s="64"/>
      <c r="BA42" s="64"/>
      <c r="BB42" s="64"/>
      <c r="BC42" s="64"/>
      <c r="BD42" s="64"/>
      <c r="BE42" s="64"/>
      <c r="BF42" s="64"/>
      <c r="BG42" s="64"/>
      <c r="BH42" s="77"/>
      <c r="BI42" s="384" t="s">
        <v>14</v>
      </c>
      <c r="BJ42" s="384"/>
      <c r="BK42" s="385"/>
      <c r="BL42" s="386"/>
      <c r="BN42" s="64"/>
      <c r="BO42" s="77"/>
      <c r="BP42" s="384" t="s">
        <v>14</v>
      </c>
      <c r="BQ42" s="384"/>
      <c r="BR42" s="385"/>
      <c r="BS42" s="386"/>
      <c r="BU42" s="64"/>
      <c r="BV42" s="77"/>
      <c r="BW42" s="384" t="s">
        <v>14</v>
      </c>
      <c r="BX42" s="384"/>
      <c r="BY42" s="385"/>
      <c r="BZ42" s="386"/>
      <c r="CC42" s="77"/>
      <c r="CD42" s="384" t="s">
        <v>14</v>
      </c>
      <c r="CE42" s="384"/>
      <c r="CF42" s="385"/>
      <c r="CG42" s="386"/>
      <c r="CH42" s="65"/>
      <c r="CI42" s="67"/>
      <c r="CJ42" s="77"/>
      <c r="CK42" s="384" t="s">
        <v>14</v>
      </c>
      <c r="CL42" s="384"/>
      <c r="CM42" s="385"/>
      <c r="CN42" s="386"/>
      <c r="CP42" s="64"/>
      <c r="CQ42" s="77"/>
      <c r="CR42" s="384" t="s">
        <v>14</v>
      </c>
      <c r="CS42" s="384"/>
      <c r="CT42" s="385"/>
      <c r="CU42" s="386"/>
      <c r="CV42" s="64"/>
      <c r="CX42" s="77"/>
      <c r="CY42" s="384" t="s">
        <v>14</v>
      </c>
      <c r="CZ42" s="384"/>
      <c r="DA42" s="385"/>
      <c r="DB42" s="386"/>
      <c r="DE42" s="77"/>
      <c r="DF42" s="383" t="s">
        <v>14</v>
      </c>
      <c r="DG42" s="384"/>
      <c r="DH42" s="385"/>
      <c r="DI42" s="386"/>
      <c r="DL42" s="77"/>
      <c r="DM42" s="383" t="s">
        <v>14</v>
      </c>
      <c r="DN42" s="384"/>
      <c r="DO42" s="385"/>
      <c r="DP42" s="386"/>
    </row>
    <row r="43" spans="1:124" ht="19.5" customHeight="1">
      <c r="A43" s="362" t="s">
        <v>39</v>
      </c>
      <c r="B43" s="56"/>
      <c r="C43" s="68"/>
      <c r="D43" s="56"/>
      <c r="W43" s="80">
        <v>1.1499999999999999</v>
      </c>
      <c r="X43" s="81">
        <f>SUMIFS($S$12:$S$31,$R$12:$R$31,$X$51,$Q$12:$Q$31,$W$52)</f>
        <v>0</v>
      </c>
      <c r="Y43" s="81">
        <f>SUMIFS($S$12:$S$31,$R$12:$R$31,$Y$51,$Q$12:$Q$31,$W$52)</f>
        <v>0</v>
      </c>
      <c r="Z43" s="81">
        <f>SUMIFS($S$12:$S$31,$R$12:$R$31,$Z$51,$Q$12:$Q$31,$W$52)</f>
        <v>0</v>
      </c>
      <c r="AA43" s="82">
        <f>SUMIFS($S$12:$S$31,$R$12:$R$31,$AA$51,$Q$12:$Q$31,$W$52)</f>
        <v>0</v>
      </c>
      <c r="AC43" s="289">
        <f>SUMIFS($AK$12:$AK$31,$R$12:$R$31,$X$51)</f>
        <v>254000</v>
      </c>
      <c r="AD43" s="290">
        <f>SUMIFS($AK$12:$AK$31,$R$12:$R$31,$Y$51)</f>
        <v>2000</v>
      </c>
      <c r="AE43" s="290">
        <f>SUMIFS($AK$12:$AK$31,$R$12:$R$31,$Z$51)</f>
        <v>5000</v>
      </c>
      <c r="AF43" s="290">
        <f>SUMIFS($AK$12:$AK$31,$R$12:$R$31,$AA$51)</f>
        <v>0</v>
      </c>
      <c r="AG43" s="283"/>
      <c r="AH43"/>
      <c r="AI43"/>
      <c r="AJ43"/>
      <c r="AK43"/>
      <c r="AP43" s="85"/>
      <c r="AQ43" s="64"/>
      <c r="AR43" s="87"/>
      <c r="AS43" s="87"/>
      <c r="AT43" s="87"/>
      <c r="AU43" s="87"/>
      <c r="AV43" s="87"/>
      <c r="AW43" s="87"/>
      <c r="AX43" s="87"/>
      <c r="AY43" s="87"/>
      <c r="AZ43" s="87"/>
      <c r="BA43" s="87"/>
      <c r="BB43" s="87"/>
      <c r="BC43" s="87"/>
      <c r="BD43" s="87"/>
      <c r="BE43" s="87"/>
      <c r="BF43" s="87"/>
      <c r="BG43" s="87"/>
      <c r="BH43" s="77"/>
      <c r="BI43" s="86" t="s">
        <v>4</v>
      </c>
      <c r="BJ43" s="86" t="s">
        <v>6</v>
      </c>
      <c r="BK43" s="86" t="s">
        <v>17</v>
      </c>
      <c r="BL43" s="88" t="s">
        <v>18</v>
      </c>
      <c r="BM43" s="64"/>
      <c r="BN43" s="87"/>
      <c r="BO43" s="77"/>
      <c r="BP43" s="86" t="s">
        <v>4</v>
      </c>
      <c r="BQ43" s="86" t="s">
        <v>6</v>
      </c>
      <c r="BR43" s="86" t="s">
        <v>16</v>
      </c>
      <c r="BS43" s="88" t="s">
        <v>18</v>
      </c>
      <c r="BT43" s="64"/>
      <c r="BU43" s="87"/>
      <c r="BV43" s="77"/>
      <c r="BW43" s="86" t="s">
        <v>4</v>
      </c>
      <c r="BX43" s="86" t="s">
        <v>6</v>
      </c>
      <c r="BY43" s="86" t="s">
        <v>16</v>
      </c>
      <c r="BZ43" s="88" t="s">
        <v>18</v>
      </c>
      <c r="CC43" s="77"/>
      <c r="CD43" s="86" t="s">
        <v>4</v>
      </c>
      <c r="CE43" s="86" t="s">
        <v>6</v>
      </c>
      <c r="CF43" s="86" t="s">
        <v>16</v>
      </c>
      <c r="CG43" s="88" t="s">
        <v>18</v>
      </c>
      <c r="CH43" s="86"/>
      <c r="CI43" s="67"/>
      <c r="CJ43" s="77"/>
      <c r="CK43" s="86" t="s">
        <v>4</v>
      </c>
      <c r="CL43" s="86" t="s">
        <v>6</v>
      </c>
      <c r="CM43" s="86" t="s">
        <v>16</v>
      </c>
      <c r="CN43" s="88" t="s">
        <v>18</v>
      </c>
      <c r="CP43" s="87"/>
      <c r="CQ43" s="77"/>
      <c r="CR43" s="86" t="s">
        <v>4</v>
      </c>
      <c r="CS43" s="86" t="s">
        <v>6</v>
      </c>
      <c r="CT43" s="86" t="s">
        <v>16</v>
      </c>
      <c r="CU43" s="88" t="s">
        <v>18</v>
      </c>
      <c r="CV43" s="87"/>
      <c r="CX43" s="77"/>
      <c r="CY43" s="86" t="s">
        <v>4</v>
      </c>
      <c r="CZ43" s="86" t="s">
        <v>6</v>
      </c>
      <c r="DA43" s="86" t="s">
        <v>16</v>
      </c>
      <c r="DB43" s="88" t="s">
        <v>18</v>
      </c>
      <c r="DE43" s="77"/>
      <c r="DF43" s="86" t="s">
        <v>4</v>
      </c>
      <c r="DG43" s="86" t="s">
        <v>6</v>
      </c>
      <c r="DH43" s="86" t="s">
        <v>16</v>
      </c>
      <c r="DI43" s="88" t="s">
        <v>18</v>
      </c>
      <c r="DL43" s="77"/>
      <c r="DM43" s="86" t="s">
        <v>4</v>
      </c>
      <c r="DN43" s="86" t="s">
        <v>6</v>
      </c>
      <c r="DO43" s="86" t="s">
        <v>16</v>
      </c>
      <c r="DP43" s="88" t="s">
        <v>18</v>
      </c>
    </row>
    <row r="44" spans="1:124" ht="19.5" customHeight="1">
      <c r="A44" s="362" t="s">
        <v>399</v>
      </c>
      <c r="B44" s="56"/>
      <c r="C44" s="68"/>
      <c r="D44" s="56"/>
      <c r="W44" s="80" t="s">
        <v>7</v>
      </c>
      <c r="X44" s="81">
        <f>SUMIFS($S$12:$S$31,$R$12:$R$31,$X$51,$Q$12:$Q$31,$W$53)</f>
        <v>0</v>
      </c>
      <c r="Y44" s="81">
        <f>SUMIFS($S$12:$S$31,$R$12:$R$31,$Y$51,$Q$12:$Q$31,$W$53)</f>
        <v>0</v>
      </c>
      <c r="Z44" s="81">
        <f>SUMIFS($S$12:$S$31,$R$12:$R$31,$Z$51,$Q$12:$Q$31,$W$53)</f>
        <v>0</v>
      </c>
      <c r="AA44" s="82">
        <f>SUMIFS($S$12:$S$31,$R$12:$R$31,$AA$51,$Q$12:$Q$31,$W$53)</f>
        <v>0</v>
      </c>
      <c r="AC44" s="83">
        <f>AC43</f>
        <v>254000</v>
      </c>
      <c r="AD44" s="84">
        <f>AD43*0.939</f>
        <v>1878</v>
      </c>
      <c r="AE44" s="84">
        <f>AE43*1.299</f>
        <v>6495</v>
      </c>
      <c r="AF44" s="84">
        <f>AF43*1.56</f>
        <v>0</v>
      </c>
      <c r="AG44" s="284">
        <f>AL32</f>
        <v>262373</v>
      </c>
      <c r="AH44" t="s">
        <v>176</v>
      </c>
      <c r="AI44"/>
      <c r="AJ44"/>
      <c r="AK44"/>
      <c r="AP44" s="85"/>
      <c r="AQ44" s="64"/>
      <c r="AR44" s="87"/>
      <c r="AS44" s="87"/>
      <c r="AT44" s="87"/>
      <c r="AU44" s="87"/>
      <c r="AV44" s="87"/>
      <c r="AW44" s="87"/>
      <c r="AX44" s="87"/>
      <c r="AY44" s="87"/>
      <c r="AZ44" s="87"/>
      <c r="BA44" s="87"/>
      <c r="BB44" s="87"/>
      <c r="BC44" s="87"/>
      <c r="BD44" s="87"/>
      <c r="BE44" s="87"/>
      <c r="BF44" s="87"/>
      <c r="BG44" s="87"/>
      <c r="BH44" s="90">
        <v>1.1499999999999999</v>
      </c>
      <c r="BI44" s="86">
        <f>COUNTIFS(BK12:BK31,"&lt;&gt;0",$R$12:$R$31,$BI$43,$Q$12:$Q$31,$BH$44)</f>
        <v>0</v>
      </c>
      <c r="BJ44" s="86">
        <f>COUNTIFS(BK12:BK31,"&lt;&gt;0",$R$12:$R$31,$BJ$43,$Q$12:$Q$31,$BH$44)</f>
        <v>0</v>
      </c>
      <c r="BK44" s="86">
        <f>COUNTIFS(BK12:BK31,"&lt;&gt;0",$R$12:$R$31,$BK$43,$Q$12:$Q$31,$BH$44)</f>
        <v>0</v>
      </c>
      <c r="BL44" s="88">
        <f>COUNTIFS(BK12:BK31,"&lt;&gt;0",$R$12:$R$31,$BL$43,$Q$12:$Q$31,$BH$44)</f>
        <v>0</v>
      </c>
      <c r="BM44" s="64"/>
      <c r="BN44" s="87"/>
      <c r="BO44" s="90">
        <v>1.1499999999999999</v>
      </c>
      <c r="BP44" s="86">
        <f>COUNTIFS(BR12:BR31,"&lt;&gt;0",$R$12:$R$31,$BP$43,$Q$12:$Q$31,$BO$44)</f>
        <v>0</v>
      </c>
      <c r="BQ44" s="86">
        <f>COUNTIFS(BR12:BR31,"&lt;&gt;0",$R$12:$R$31,$BQ$43,$Q$12:$Q$31,$BO$44)</f>
        <v>0</v>
      </c>
      <c r="BR44" s="86">
        <f>COUNTIFS(BR12:BR31,"&lt;&gt;0",$R$12:$R$31,$BR$43,$Q$12:$Q$31,$BO$44)</f>
        <v>0</v>
      </c>
      <c r="BS44" s="88">
        <f>COUNTIFS(BR12:BR31,"&lt;&gt;0",$R$12:$R$31,$BS$43,$Q$12:$Q$31,$BO$44)</f>
        <v>0</v>
      </c>
      <c r="BT44" s="64"/>
      <c r="BU44" s="87"/>
      <c r="BV44" s="90">
        <v>1.1499999999999999</v>
      </c>
      <c r="BW44" s="86">
        <f>COUNTIFS(BY12:BY31,"&lt;&gt;0",$R$12:$R$31,$BW$43,$Q$12:$Q$31,$BV$44)</f>
        <v>0</v>
      </c>
      <c r="BX44" s="86">
        <f>COUNTIFS(BY12:BY31,"&lt;&gt;0",$R$12:$R$31,$BX$43,$Q$12:$Q$31,$BV$44)</f>
        <v>0</v>
      </c>
      <c r="BY44" s="86">
        <f>COUNTIFS(BY12:BY31,"&lt;&gt;0",$R$12:$R$31,$BY$43,$Q$12:$Q$31,$BV$44)</f>
        <v>0</v>
      </c>
      <c r="BZ44" s="88">
        <f>COUNTIFS(BY12:BY31,"&lt;&gt;0",$R$12:$R$31,$BZ$43,$Q$12:$Q$31,$BV$44)</f>
        <v>0</v>
      </c>
      <c r="CC44" s="90">
        <v>1.1499999999999999</v>
      </c>
      <c r="CD44" s="86">
        <f>COUNTIFS(CF12:CF31,"&lt;&gt;0",$R$12:$R$31,$CD$43,$Q$12:$Q$31,$CC$44)</f>
        <v>0</v>
      </c>
      <c r="CE44" s="86">
        <f>COUNTIFS(CF12:CF31,"&lt;&gt;0",$R$12:$R$31,$CE$43,$Q$12:$Q$31,$CC$44)</f>
        <v>0</v>
      </c>
      <c r="CF44" s="86">
        <f>COUNTIFS(CF12:CF31,"&lt;&gt;0",$R$12:$R$31,$CF$43,$Q$12:$Q$31,$CC$44)</f>
        <v>0</v>
      </c>
      <c r="CG44" s="88">
        <f>COUNTIFS(CF12:CF31,"&lt;&gt;0",$R$12:$R$31,$CG$43,$Q$12:$Q$31,$CC$44)</f>
        <v>0</v>
      </c>
      <c r="CH44" s="86"/>
      <c r="CI44" s="67"/>
      <c r="CJ44" s="90">
        <v>1.1499999999999999</v>
      </c>
      <c r="CK44" s="86">
        <f>COUNTIFS(CM12:CM31,"&lt;&gt;0",$R$12:$R$31,$CK$43,$Q$12:$Q$31,$CJ$44)</f>
        <v>0</v>
      </c>
      <c r="CL44" s="86">
        <f>COUNTIFS(CM12:CM31,"&lt;&gt;0",$R$12:$R$31,$CL$43,$Q$12:$Q$31,$CJ$44)</f>
        <v>0</v>
      </c>
      <c r="CM44" s="86" t="e">
        <f>COUNTIFS(CM12:CM32,"&lt;&gt;0",$R$12:$R$31,$CM$43,$Q$12:$Q$31,$CJ$44)</f>
        <v>#VALUE!</v>
      </c>
      <c r="CN44" s="88" t="e">
        <f>COUNTIFS(CM12:CM32,"&lt;&gt;0",$R$12:$R$31,$CN$43,$Q$12:$Q$31,$CJ$44)</f>
        <v>#VALUE!</v>
      </c>
      <c r="CP44" s="87"/>
      <c r="CQ44" s="90">
        <v>1.1499999999999999</v>
      </c>
      <c r="CR44" s="86">
        <f>COUNTIFS(CT12:CT31,"&lt;&gt;0",$R$12:$R$31,$CR$43,$Q$12:$Q$31,$CQ$44)</f>
        <v>0</v>
      </c>
      <c r="CS44" s="86">
        <f>COUNTIFS(CT12:CT31,"&lt;&gt;0",$R$12:$R$31,$CS$43,$Q$12:$Q$31,$CQ$44)</f>
        <v>0</v>
      </c>
      <c r="CT44" s="86">
        <f>COUNTIFS(CT12:CT31,"&lt;&gt;0",$R$12:$R$31,$CT$43,$Q$12:$Q$31,$CQ$44)</f>
        <v>0</v>
      </c>
      <c r="CU44" s="88">
        <f>COUNTIFS(CT12:CT31,"&lt;&gt;0",$R$12:$R$31,$CU$43,$Q$12:$Q$31,$CQ$44)</f>
        <v>0</v>
      </c>
      <c r="CV44" s="87"/>
      <c r="CX44" s="90">
        <v>1.1499999999999999</v>
      </c>
      <c r="CY44" s="86">
        <f>COUNTIFS($DA$12:$DA$31,"&lt;&gt;0",$R$12:$R$31,CY43,$Q$12:$Q$31,CX44)</f>
        <v>0</v>
      </c>
      <c r="CZ44" s="86">
        <f>COUNTIFS($DA$12:$DA$31,"&lt;&gt;0",$R$12:$R$31,CZ43,$Q$12:$Q$31,CX44)</f>
        <v>0</v>
      </c>
      <c r="DA44" s="86">
        <f>COUNTIFS($DA$12:$DA$31,"&lt;&gt;0",$R$12:$R$31,DA43,$Q$12:$Q$31,CX44)</f>
        <v>0</v>
      </c>
      <c r="DB44" s="88">
        <f>COUNTIFS($DA$12:$DA$31,"&lt;&gt;0",$R$12:$R$31,DB43,$Q$12:$Q$31,CX44)</f>
        <v>0</v>
      </c>
      <c r="DE44" s="90">
        <v>1.1499999999999999</v>
      </c>
      <c r="DF44" s="86">
        <f>COUNTIFS($DH$12:$DH$31,"&lt;&gt;0",$R$12:$R$31,DF43,$Q$12:$Q$31,DE44)</f>
        <v>0</v>
      </c>
      <c r="DG44" s="86">
        <f>COUNTIFS($DH$12:$DH$31,"&lt;&gt;0",$R$12:$R$31,DG43,$Q$12:$Q$31,DE44)</f>
        <v>0</v>
      </c>
      <c r="DH44" s="86">
        <f>COUNTIFS($DH$12:$DH$31,"&lt;&gt;0",$R$12:$R$31,DH43,$Q$12:$Q$31,DE44)</f>
        <v>0</v>
      </c>
      <c r="DI44" s="88">
        <f>COUNTIFS($DH$12:$DH$31,"&lt;&gt;0",$R$12:$R$31,DI43,$Q$12:$Q$31,DE44)</f>
        <v>0</v>
      </c>
      <c r="DL44" s="90">
        <v>1.1499999999999999</v>
      </c>
      <c r="DM44" s="86">
        <f>COUNTIFS($DO$12:$DO$31,"&lt;&gt;0",$R$12:$R$31,DM43,$Q$12:$Q$31,DL44)</f>
        <v>0</v>
      </c>
      <c r="DN44" s="86">
        <f>COUNTIFS($DO$12:$DO$31,"&lt;&gt;0",$R$12:$R$31,DN43,$Q$12:$Q$31,DL44)</f>
        <v>0</v>
      </c>
      <c r="DO44" s="86">
        <f>COUNTIFS($DO$12:$DO$31,"&lt;&gt;0",$R$12:$R$31,DO43,$Q$12:$Q$31,DL44)</f>
        <v>0</v>
      </c>
      <c r="DP44" s="88">
        <f>COUNTIFS($DO$12:$DO$31,"&lt;&gt;0",$R$12:$R$31,DP43,$Q$12:$Q$31,DL44)</f>
        <v>0</v>
      </c>
    </row>
    <row r="45" spans="1:124" ht="19.5" customHeight="1">
      <c r="A45" s="362" t="s">
        <v>400</v>
      </c>
      <c r="B45" s="91"/>
      <c r="C45" s="68"/>
      <c r="D45" s="56"/>
      <c r="W45" s="80" t="s">
        <v>5</v>
      </c>
      <c r="X45" s="81">
        <f>SUMIFS($S$12:$S$31,$R$12:$R$31,$X$51,$Q$12:$Q$31,$W$54)</f>
        <v>176000</v>
      </c>
      <c r="Y45" s="81">
        <f>SUMIFS($S$12:$S$31,$R$12:$R$31,$Y$51,$Q$12:$Q$31,$W$54)</f>
        <v>0</v>
      </c>
      <c r="Z45" s="81">
        <f>SUMIFS($S$12:$S$31,$R$12:$R$31,$Z$51,$Q$12:$Q$31,$W$54)</f>
        <v>3500</v>
      </c>
      <c r="AA45" s="82">
        <f>SUMIFS($S$12:$S$31,$R$12:$R$31,$AA$51,$Q$12:$Q$31,$W$54)</f>
        <v>0</v>
      </c>
      <c r="AC45" s="89"/>
      <c r="AH45"/>
      <c r="AI45"/>
      <c r="AJ45"/>
      <c r="AK45"/>
      <c r="AP45" s="85"/>
      <c r="AQ45" s="64"/>
      <c r="AR45" s="87"/>
      <c r="AS45" s="87"/>
      <c r="AT45" s="87"/>
      <c r="AU45" s="87"/>
      <c r="AV45" s="87"/>
      <c r="AW45" s="87"/>
      <c r="AX45" s="87"/>
      <c r="AY45" s="87"/>
      <c r="AZ45" s="87"/>
      <c r="BA45" s="87"/>
      <c r="BB45" s="87"/>
      <c r="BC45" s="87"/>
      <c r="BD45" s="87"/>
      <c r="BE45" s="87"/>
      <c r="BF45" s="87"/>
      <c r="BG45" s="87"/>
      <c r="BH45" s="90" t="s">
        <v>7</v>
      </c>
      <c r="BI45" s="86">
        <f>COUNTIFS(BK12:BK31,"&lt;&gt;0",$R$12:$R$31,$BI$43,$Q$12:$Q$31,$BH$45)</f>
        <v>0</v>
      </c>
      <c r="BJ45" s="86">
        <f>COUNTIFS(BK12:BK31,"&lt;&gt;0",$R$12:$R$31,$BJ$43,$Q$12:$Q$31,$BH$45)</f>
        <v>0</v>
      </c>
      <c r="BK45" s="86">
        <f>COUNTIFS(BK12:BK31,"&lt;&gt;0",$R$12:$R$31,$BK$43,$Q$12:$Q$31,$BH$45)</f>
        <v>0</v>
      </c>
      <c r="BL45" s="88">
        <f>COUNTIFS(BK12:BK31,"&lt;&gt;0",$R$12:$R$31,$BL$43,$Q$12:$Q$31,$BH$45)</f>
        <v>0</v>
      </c>
      <c r="BM45" s="64"/>
      <c r="BN45" s="87"/>
      <c r="BO45" s="90" t="s">
        <v>7</v>
      </c>
      <c r="BP45" s="86">
        <f>COUNTIFS(BR12:BR31,"&lt;&gt;0",$R$12:$R$31,$BP$43,$Q$12:$Q$31,$BO$45)</f>
        <v>0</v>
      </c>
      <c r="BQ45" s="86">
        <f>COUNTIFS(BR12:BR31,"&lt;&gt;0",$R$12:$R$31,$BQ$43,$Q$12:$Q$31,$BO$45)</f>
        <v>0</v>
      </c>
      <c r="BR45" s="86">
        <f>COUNTIFS(BR12:BR31,"&lt;&gt;0",$R$12:$R$31,$BR$43,$Q$12:$Q$31,$BO$45)</f>
        <v>0</v>
      </c>
      <c r="BS45" s="88">
        <f>COUNTIFS(BR12:BR31,"&lt;&gt;0",$R$12:$R$31,$BS$43,$Q$12:$Q$31,$BO$45)</f>
        <v>0</v>
      </c>
      <c r="BT45" s="64"/>
      <c r="BU45" s="87"/>
      <c r="BV45" s="90" t="s">
        <v>7</v>
      </c>
      <c r="BW45" s="86">
        <f>COUNTIFS(BY12:BY31,"&lt;&gt;0",$R$12:$R$31,$BW$43,$Q$12:$Q$31,$BV$45)</f>
        <v>0</v>
      </c>
      <c r="BX45" s="86">
        <f>COUNTIFS(BY12:BY31,"&lt;&gt;0",$R$12:$R$31,$BX$43,$Q$12:$Q$31,$BV$45)</f>
        <v>0</v>
      </c>
      <c r="BY45" s="86">
        <f>COUNTIFS(BY12:BY31,"&lt;&gt;0",$R$12:$R$31,$BY$43,$Q$12:$Q$31,$BV$45)</f>
        <v>0</v>
      </c>
      <c r="BZ45" s="88">
        <f>COUNTIFS(BY12:BY31,"&lt;&gt;0",$R$12:$R$31,$BZ$43,$Q$12:$Q$31,$BV$45)</f>
        <v>0</v>
      </c>
      <c r="CC45" s="90" t="s">
        <v>7</v>
      </c>
      <c r="CD45" s="86">
        <f>COUNTIFS(CF12:CF31,"&lt;&gt;0",$R$12:$R$31,$CD$43,$Q$12:$Q$31,$CC$45)</f>
        <v>0</v>
      </c>
      <c r="CE45" s="86">
        <f>COUNTIFS(CF12:CF31,"&lt;&gt;0",$R$12:$R$31,$CE$43,$Q$12:$Q$31,$CC$45)</f>
        <v>0</v>
      </c>
      <c r="CF45" s="86">
        <f>COUNTIFS(CF12:CF31,"&lt;&gt;0",$R$12:$R$31,$CF$43,$Q$12:$Q$31,$CC$45)</f>
        <v>0</v>
      </c>
      <c r="CG45" s="88">
        <f>COUNTIFS(CF12:CF31,"&lt;&gt;0",$R$12:$R$31,$CG$43,$Q$12:$Q$31,$CC$44)</f>
        <v>0</v>
      </c>
      <c r="CH45" s="86"/>
      <c r="CI45" s="67"/>
      <c r="CJ45" s="90" t="s">
        <v>7</v>
      </c>
      <c r="CK45" s="86">
        <f>COUNTIFS(CM12:CM31,"&lt;&gt;0",$R$12:$R$31,$CK$43,$Q$12:$Q$31,$CJ$45)</f>
        <v>0</v>
      </c>
      <c r="CL45" s="86">
        <f>COUNTIFS(CM12:CM31,"&lt;&gt;0",$R$12:$R$31,$CL$43,$Q$12:$Q$31,$CJ$45)</f>
        <v>0</v>
      </c>
      <c r="CM45" s="86">
        <f>COUNTIFS(CM12:CM31,"&lt;&gt;0",$R$12:$R$31,$CM$43,$Q$12:$Q$31,$CJ$45)</f>
        <v>0</v>
      </c>
      <c r="CN45" s="88">
        <f>COUNTIFS(CM12:CM31,"&lt;&gt;0",$R$12:$R$31,$CN$43,$Q$12:$Q$31,$CJ$45)</f>
        <v>0</v>
      </c>
      <c r="CP45" s="87"/>
      <c r="CQ45" s="90" t="s">
        <v>7</v>
      </c>
      <c r="CR45" s="86">
        <f>COUNTIFS(CT12:CT31,"&lt;&gt;0",$R$12:$R$31,$CR$43,$Q$12:$Q$31,$CQ$45)</f>
        <v>0</v>
      </c>
      <c r="CS45" s="86">
        <f>COUNTIFS(CT12:CT31,"&lt;&gt;0",$R$12:$R$31,$CS$43,$Q$12:$Q$31,$CQ$45)</f>
        <v>0</v>
      </c>
      <c r="CT45" s="86">
        <f>COUNTIFS(CT12:CT31,"&lt;&gt;0",$R$12:$R$31,$CT$43,$Q$12:$Q$31,$CQ$45)</f>
        <v>0</v>
      </c>
      <c r="CU45" s="88">
        <f>COUNTIFS(CT12:CT31,"&lt;&gt;0",$R$12:$R$31,$CU$43,$Q$12:$Q$31,$CQ$45)</f>
        <v>0</v>
      </c>
      <c r="CV45" s="87"/>
      <c r="CX45" s="90" t="s">
        <v>7</v>
      </c>
      <c r="CY45" s="86">
        <f>COUNTIFS($DA$12:$DA$31,"&lt;&gt;0",$R$12:$R$31,CY43,$Q$12:$Q$31,CX45)</f>
        <v>0</v>
      </c>
      <c r="CZ45" s="86">
        <f>COUNTIFS($DA$12:$DA$31,"&lt;&gt;0",$R$12:$R$31,CZ43,$Q$12:$Q$31,CX45)</f>
        <v>0</v>
      </c>
      <c r="DA45" s="86">
        <f>COUNTIFS($DA$12:$DA$31,"&lt;&gt;0",$R$12:$R$31,DA43,$Q$12:$Q$31,CX45)</f>
        <v>0</v>
      </c>
      <c r="DB45" s="88">
        <f>COUNTIFS($DA$12:$DA$31,"&lt;&gt;0",$R$12:$R$31,DB43,$Q$12:$Q$31,CX45)</f>
        <v>0</v>
      </c>
      <c r="DE45" s="90" t="s">
        <v>7</v>
      </c>
      <c r="DF45" s="86">
        <f>COUNTIFS($DH$12:$DH$31,"&lt;&gt;0",$R$12:$R$31,DF44,$Q$12:$Q$31,DE45)</f>
        <v>0</v>
      </c>
      <c r="DG45" s="86">
        <f>COUNTIFS($DH$12:$DH$31,"&lt;&gt;0",$R$12:$R$31,DG43,$Q$12:$Q$31,DE45)</f>
        <v>0</v>
      </c>
      <c r="DH45" s="86">
        <f>COUNTIFS($DH$12:$DH$31,"&lt;&gt;0",$R$12:$R$31,DH43,$Q$12:$Q$31,DE45)</f>
        <v>0</v>
      </c>
      <c r="DI45" s="88">
        <f>COUNTIFS($DH$12:$DH$31,"&lt;&gt;0",$R$12:$R$31,DI43,$Q$12:$Q$31,DE45)</f>
        <v>0</v>
      </c>
      <c r="DL45" s="90" t="s">
        <v>7</v>
      </c>
      <c r="DM45" s="86">
        <f>COUNTIFS($DO$12:$DO$31,"&lt;&gt;0",$R$12:$R$31,DM43,$Q$12:$Q$31,DL45)</f>
        <v>0</v>
      </c>
      <c r="DN45" s="86">
        <f>COUNTIFS($DO$12:$DO$31,"&lt;&gt;0",$R$12:$R$31,DN43,$Q$12:$Q$31,DL45)</f>
        <v>0</v>
      </c>
      <c r="DO45" s="86">
        <f>COUNTIFS($DO$12:$DO$31,"&lt;&gt;0",$R$12:$R$31,DO43,$Q$12:$Q$31,DL45)</f>
        <v>0</v>
      </c>
      <c r="DP45" s="88">
        <f>COUNTIFS($DO$12:$DO$31,"&lt;&gt;0",$R$12:$R$31,DP43,$Q$12:$Q$31,DL45)</f>
        <v>0</v>
      </c>
    </row>
    <row r="46" spans="1:124" ht="19.5" customHeight="1">
      <c r="A46" s="362" t="s">
        <v>210</v>
      </c>
      <c r="B46" s="91"/>
      <c r="C46" s="68"/>
      <c r="D46" s="56"/>
      <c r="W46" s="80" t="s">
        <v>3</v>
      </c>
      <c r="X46" s="81">
        <f>SUMIFS($S$12:$S$31,$R$12:$R$31,$X$51,$Q$12:$Q$31,$W$55)</f>
        <v>69000</v>
      </c>
      <c r="Y46" s="81">
        <f>SUMIFS($S$12:$S$31,$R$12:$R$31,$Y$51,$Q$12:$Q$31,$W$55)</f>
        <v>1000</v>
      </c>
      <c r="Z46" s="81">
        <f>SUMIFS($S$12:$S$31,$R$12:$R$31,$Z$51,$Q$12:$Q$31,$W$55)</f>
        <v>1000</v>
      </c>
      <c r="AA46" s="82">
        <f>SUMIFS($S$12:$S$31,$R$12:$R$31,$AA$51,$Q$12:$Q$31,$W$55)</f>
        <v>0</v>
      </c>
      <c r="AC46" s="92"/>
      <c r="AD46" s="93" t="s">
        <v>30</v>
      </c>
      <c r="AE46" s="285"/>
      <c r="AF46" s="285"/>
      <c r="AG46" s="286"/>
      <c r="AH46"/>
      <c r="AI46"/>
      <c r="AJ46"/>
      <c r="AK46"/>
      <c r="AP46" s="85"/>
      <c r="AQ46" s="64"/>
      <c r="AR46" s="87"/>
      <c r="AS46" s="87"/>
      <c r="AT46" s="87"/>
      <c r="AU46" s="87"/>
      <c r="AV46" s="87"/>
      <c r="AW46" s="87"/>
      <c r="AX46" s="87"/>
      <c r="AY46" s="87"/>
      <c r="AZ46" s="87"/>
      <c r="BA46" s="87"/>
      <c r="BB46" s="87"/>
      <c r="BC46" s="87"/>
      <c r="BD46" s="87"/>
      <c r="BE46" s="87"/>
      <c r="BF46" s="87"/>
      <c r="BG46" s="87"/>
      <c r="BH46" s="90" t="s">
        <v>5</v>
      </c>
      <c r="BI46" s="86">
        <f>COUNTIFS(BK12:BK31,"&lt;&gt;0",$R$12:$R$31,$BI$43,$Q$12:$Q$31,$BH$46)</f>
        <v>0</v>
      </c>
      <c r="BJ46" s="86">
        <f>COUNTIFS(BK12:BK31,"&lt;&gt;0",$R$12:$R$31,$BJ$43,$Q$12:$Q$31,$BH$46)</f>
        <v>0</v>
      </c>
      <c r="BK46" s="86">
        <f>COUNTIFS(BK12:BK31,"&lt;&gt;0",$R$12:$R$31,$BK$43,$Q$12:$Q$31,$BH$46)</f>
        <v>0</v>
      </c>
      <c r="BL46" s="88">
        <f>COUNTIFS(BK12:BK31,"&lt;&gt;0",$R$12:$R$31,$BL$43,$Q$12:$Q$31,$BH$46)</f>
        <v>0</v>
      </c>
      <c r="BM46" s="64"/>
      <c r="BN46" s="87"/>
      <c r="BO46" s="90" t="s">
        <v>5</v>
      </c>
      <c r="BP46" s="86">
        <f>COUNTIFS(BR12:BR31,"&lt;&gt;0",$R$12:$R$31,$BP$43,$Q$12:$Q$31,$BO$46)</f>
        <v>0</v>
      </c>
      <c r="BQ46" s="86">
        <f>COUNTIFS(BR12:BR31,"&lt;&gt;0",$R$12:$R$31,$BQ$43,$Q$12:$Q$31,$BO$46)</f>
        <v>0</v>
      </c>
      <c r="BR46" s="86">
        <f>COUNTIFS(BR12:BR31,"&lt;&gt;0",$R$12:$R$31,$BR$43,$Q$12:$Q$31,$BO$46)</f>
        <v>0</v>
      </c>
      <c r="BS46" s="88">
        <f>COUNTIFS(BR12:BR31,"&lt;&gt;0",$R$12:$R$31,$BS$43,$Q$12:$Q$31,$BO$46)</f>
        <v>0</v>
      </c>
      <c r="BT46" s="64"/>
      <c r="BU46" s="87"/>
      <c r="BV46" s="90" t="s">
        <v>5</v>
      </c>
      <c r="BW46" s="86">
        <f>COUNTIFS(BY12:BY31,"&lt;&gt;0",$R$12:$R$31,$BW$43,$Q$12:$Q$31,$BV$46)</f>
        <v>0</v>
      </c>
      <c r="BX46" s="86">
        <f>COUNTIFS(BY12:BY31,"&lt;&gt;0",$R$12:$R$31,$BX$43,$Q$12:$Q$31,$BV$46)</f>
        <v>0</v>
      </c>
      <c r="BY46" s="86">
        <f>COUNTIFS(BY12:BY31,"&lt;&gt;0",$R$12:$R$31,$BY$43,$Q$12:$Q$31,$BV$46)</f>
        <v>0</v>
      </c>
      <c r="BZ46" s="88">
        <f>COUNTIFS(BY12:BY31,"&lt;&gt;0",$R$12:$R$31,$BZ$43,$Q$12:$Q$31,$BV$46)</f>
        <v>0</v>
      </c>
      <c r="CC46" s="90" t="s">
        <v>5</v>
      </c>
      <c r="CD46" s="86">
        <f>COUNTIFS(CF12:CF31,"&lt;&gt;0",$R$12:$R$31,$CD$43,$Q$12:$Q$31,$CC$46)</f>
        <v>0</v>
      </c>
      <c r="CE46" s="86">
        <f>COUNTIFS(CF12:CF31,"&lt;&gt;0",$R$12:$R$31,$CE$43,$Q$12:$Q$31,$CC$46)</f>
        <v>0</v>
      </c>
      <c r="CF46" s="86">
        <f>COUNTIFS(CF12:CF31,"&lt;&gt;0",$R$12:$R$31,$CF$43,$Q$12:$Q$31,$CC$46)</f>
        <v>0</v>
      </c>
      <c r="CG46" s="88">
        <f>COUNTIFS(CF12:CF31,"&lt;&gt;0",$R$12:$R$31,$CG$43,$Q$12:$Q$31,$CC$44)</f>
        <v>0</v>
      </c>
      <c r="CH46" s="86"/>
      <c r="CI46" s="67"/>
      <c r="CJ46" s="90" t="s">
        <v>5</v>
      </c>
      <c r="CK46" s="86">
        <f>COUNTIFS(CM12:CM31,"&lt;&gt;0",$R$12:$R$31,$CK$43,$Q$12:$Q$31,$CJ$46)</f>
        <v>0</v>
      </c>
      <c r="CL46" s="86">
        <f>COUNTIFS(CM12:CM31,"&lt;&gt;0",$R$12:$R$31,$CL$43,$Q$12:$Q$31,$CJ$46)</f>
        <v>0</v>
      </c>
      <c r="CM46" s="86">
        <f>COUNTIFS(CM12:CM31,"&lt;&gt;0",$R$12:$R$31,$CM$43,$Q$12:$Q$31,$CJ$46)</f>
        <v>0</v>
      </c>
      <c r="CN46" s="88">
        <f>COUNTIFS(CM12:CM31,"&lt;&gt;0",$R$12:$R$31,$CN$43,$Q$12:$Q$31,$CJ$46)</f>
        <v>0</v>
      </c>
      <c r="CP46" s="87"/>
      <c r="CQ46" s="90" t="s">
        <v>5</v>
      </c>
      <c r="CR46" s="86">
        <f>COUNTIFS(CT12:CT31,"&lt;&gt;0",$R$12:$R$31,$CR$43,$Q$12:$Q$31,$CQ$46)</f>
        <v>0</v>
      </c>
      <c r="CS46" s="86">
        <f>COUNTIFS(CT12:CT31,"&lt;&gt;0",$R$12:$R$31,$CS$43,$Q$12:$Q$31,$CQ$46)</f>
        <v>0</v>
      </c>
      <c r="CT46" s="86">
        <f>COUNTIFS(CT12:CT31,"&lt;&gt;0",$R$12:$R$31,$CT$43,$Q$12:$Q$31,$CQ$46)</f>
        <v>0</v>
      </c>
      <c r="CU46" s="88">
        <f>COUNTIFS(CT12:CT31,"&lt;&gt;0",$R$12:$R$31,$CU$43,$Q$12:$Q$31,$CQ$46)</f>
        <v>0</v>
      </c>
      <c r="CV46" s="87"/>
      <c r="CX46" s="90" t="s">
        <v>5</v>
      </c>
      <c r="CY46" s="86">
        <f>COUNTIFS($DA$12:$DA$31,"&lt;&gt;0",$R$12:$R$31,CY43,$Q$12:$Q$31,CX46)</f>
        <v>0</v>
      </c>
      <c r="CZ46" s="86">
        <f>COUNTIFS($DA$12:$DA$31,"&lt;&gt;0",$R$12:$R$31,CZ43,$Q$12:$Q$31,CX46)</f>
        <v>0</v>
      </c>
      <c r="DA46" s="86">
        <f>COUNTIFS($DA$12:$DA$31,"&lt;&gt;0",$R$12:$R$31,DA43,$Q$12:$Q$31,CX46)</f>
        <v>0</v>
      </c>
      <c r="DB46" s="88">
        <f>COUNTIFS($DA$12:$DA$31,"&lt;&gt;0",$R$12:$R$31,DB43,$Q$12:$Q$31,CX46)</f>
        <v>0</v>
      </c>
      <c r="DE46" s="90" t="s">
        <v>5</v>
      </c>
      <c r="DF46" s="86">
        <f>COUNTIFS($DH$12:$DH$31,"&lt;&gt;0",$R$12:$R$31,DF43,$Q$12:$Q$31,DE46)</f>
        <v>0</v>
      </c>
      <c r="DG46" s="86">
        <f>COUNTIFS($DH$12:$DH$31,"&lt;&gt;0",$R$12:$R$31,DG43,$Q$12:$Q$31,DE46)</f>
        <v>0</v>
      </c>
      <c r="DH46" s="86">
        <f>COUNTIFS($DH$12:$DH$31,"&lt;&gt;0",$R$12:$R$31,DH43,$Q$12:$Q$31,DE46)</f>
        <v>0</v>
      </c>
      <c r="DI46" s="88">
        <f>COUNTIFS($DH$12:$DH$31,"&lt;&gt;0",$R$12:$R$31,DI43,$Q$12:$Q$31,DE46)</f>
        <v>0</v>
      </c>
      <c r="DL46" s="90" t="s">
        <v>5</v>
      </c>
      <c r="DM46" s="86">
        <f>COUNTIFS($DO$12:$DO$31,"&lt;&gt;0",$R$12:$R$31,DM43,$Q$12:$Q$31,DL46)</f>
        <v>0</v>
      </c>
      <c r="DN46" s="86">
        <f>COUNTIFS($DO$12:$DO$31,"&lt;&gt;0",$R$12:$R$31,DN43,$Q$12:$Q$31,DL46)</f>
        <v>0</v>
      </c>
      <c r="DO46" s="86">
        <f>COUNTIFS($DO$12:$DO$31,"&lt;&gt;0",$R$12:$R$31,DO43,$Q$12:$Q$31,DL46)</f>
        <v>0</v>
      </c>
      <c r="DP46" s="88">
        <f>COUNTIFS($DO$12:$DO$31,"&lt;&gt;0",$R$12:$R$31,DP43,$Q$12:$Q$31,DL46)</f>
        <v>0</v>
      </c>
    </row>
    <row r="47" spans="1:124" ht="19.5" customHeight="1">
      <c r="A47" s="96" t="s">
        <v>40</v>
      </c>
      <c r="B47" s="96"/>
      <c r="C47" s="97"/>
      <c r="D47" s="96"/>
      <c r="V47" s="89"/>
      <c r="W47" s="71" t="s">
        <v>28</v>
      </c>
      <c r="X47" s="100">
        <f>SUM(X43:X46)</f>
        <v>245000</v>
      </c>
      <c r="Y47" s="100">
        <f>SUM(Y43:Y46)</f>
        <v>1000</v>
      </c>
      <c r="Z47" s="100">
        <f>SUM(Z43:Z46)</f>
        <v>4500</v>
      </c>
      <c r="AA47" s="101">
        <f>SUM(AA43:AA46)</f>
        <v>0</v>
      </c>
      <c r="AC47" s="94" t="s">
        <v>4</v>
      </c>
      <c r="AD47" s="95" t="s">
        <v>6</v>
      </c>
      <c r="AE47" s="95" t="s">
        <v>17</v>
      </c>
      <c r="AF47" s="95" t="s">
        <v>18</v>
      </c>
      <c r="AG47" s="287" t="s">
        <v>8</v>
      </c>
      <c r="AH47"/>
      <c r="AI47"/>
      <c r="AJ47"/>
      <c r="AK47"/>
      <c r="AP47" s="104"/>
      <c r="AQ47" s="64"/>
      <c r="AR47" s="105"/>
      <c r="AS47" s="105"/>
      <c r="AT47" s="105"/>
      <c r="AU47" s="105"/>
      <c r="AV47" s="105"/>
      <c r="AW47" s="105"/>
      <c r="AX47" s="105"/>
      <c r="AY47" s="105"/>
      <c r="AZ47" s="105"/>
      <c r="BA47" s="105"/>
      <c r="BB47" s="105"/>
      <c r="BC47" s="105"/>
      <c r="BD47" s="105"/>
      <c r="BE47" s="105"/>
      <c r="BF47" s="105"/>
      <c r="BG47" s="105"/>
      <c r="BH47" s="90" t="s">
        <v>3</v>
      </c>
      <c r="BI47" s="86">
        <f>COUNTIFS(BK12:BK31,"&lt;&gt;0",$R$12:$R$31,$BI$43,$Q$12:$Q$31,$BH$47)</f>
        <v>0</v>
      </c>
      <c r="BJ47" s="86">
        <f>COUNTIFS(BK12:BK31,"&lt;&gt;0",$R$12:$R$31,$BJ$43,$Q$12:$Q$31,$BH$47)</f>
        <v>0</v>
      </c>
      <c r="BK47" s="86">
        <f>COUNTIFS(BK12:BK31,"&lt;&gt;0",$R$12:$R$31,$BK$43,$Q$12:$Q$31,$BH$47)</f>
        <v>0</v>
      </c>
      <c r="BL47" s="88">
        <f>COUNTIFS(BK12:BK31,"&lt;&gt;0",$R$12:$R$31,$BL$43,$Q$12:$Q$31,$BH$47)</f>
        <v>0</v>
      </c>
      <c r="BM47" s="64"/>
      <c r="BN47" s="105"/>
      <c r="BO47" s="90" t="s">
        <v>3</v>
      </c>
      <c r="BP47" s="86">
        <f>COUNTIFS(BR12:BR31,"&lt;&gt;0",$R$12:$R$31,$BP$43,$Q$12:$Q$31,$BO$47)</f>
        <v>0</v>
      </c>
      <c r="BQ47" s="86">
        <f>COUNTIFS(BR12:BR31,"&lt;&gt;0",$R$12:$R$31,$BQ$43,$Q$12:$Q$31,$BO$47)</f>
        <v>0</v>
      </c>
      <c r="BR47" s="86">
        <f>COUNTIFS(BR12:BR31,"&lt;&gt;0",$R$12:$R$31,$BR$43,$Q$12:$Q$31,$BO$47)</f>
        <v>0</v>
      </c>
      <c r="BS47" s="88">
        <f>COUNTIFS(BR12:BR31,"&lt;&gt;0",$R$12:$R$31,$BS$43,$Q$12:$Q$31,$BO$47)</f>
        <v>0</v>
      </c>
      <c r="BT47" s="64"/>
      <c r="BU47" s="105"/>
      <c r="BV47" s="90" t="s">
        <v>3</v>
      </c>
      <c r="BW47" s="86">
        <f>COUNTIFS(BY12:BY31,"&lt;&gt;0",$R$12:$R$31,$BW$43,$Q$12:$Q$31,$BV$47)</f>
        <v>0</v>
      </c>
      <c r="BX47" s="86">
        <f>COUNTIFS(BY12:BY31,"&lt;&gt;0",$R$12:$R$31,$BX$43,$Q$12:$Q$31,$BV$47)</f>
        <v>0</v>
      </c>
      <c r="BY47" s="86">
        <f>COUNTIFS(BY12:BY31,"&lt;&gt;0",$R$12:$R$31,$BY$43,$Q$12:$Q$31,$BV$47)</f>
        <v>0</v>
      </c>
      <c r="BZ47" s="88">
        <f>COUNTIFS(BY12:BY31,"&lt;&gt;0",$R$12:$R$31,$BZ$43,$Q$12:$Q$31,$BV$47)</f>
        <v>0</v>
      </c>
      <c r="CC47" s="90" t="s">
        <v>3</v>
      </c>
      <c r="CD47" s="86">
        <f>COUNTIFS(CF12:CF31,"&lt;&gt;0",$R$12:$R$31,$CD$43,$Q$12:$Q$31,$CC$47)</f>
        <v>0</v>
      </c>
      <c r="CE47" s="86">
        <f>COUNTIFS(CF12:CF31,"&lt;&gt;0",$R$12:$R$31,$CE$43,$Q$12:$Q$31,$CC$47)</f>
        <v>0</v>
      </c>
      <c r="CF47" s="86">
        <f>COUNTIFS(CF12:CF31,"&lt;&gt;0",$R$12:$R$31,$CF$43,$Q$12:$Q$31,$CC$47)</f>
        <v>0</v>
      </c>
      <c r="CG47" s="88">
        <f>COUNTIFS(CF12:CF31,"&lt;&gt;0",$R$12:$R$31,$CG$43,$Q$12:$Q$31,$CC$44)</f>
        <v>0</v>
      </c>
      <c r="CH47" s="86"/>
      <c r="CI47" s="67"/>
      <c r="CJ47" s="90" t="s">
        <v>3</v>
      </c>
      <c r="CK47" s="86">
        <f>COUNTIFS(CM12:CM31,"&lt;&gt;0",$R$12:$R$31,$CK$43,$Q$12:$Q$31,$CJ$47)</f>
        <v>0</v>
      </c>
      <c r="CL47" s="86">
        <f>COUNTIFS(CM12:CM31,"&lt;&gt;0",$R$12:$R$31,$CL$43,$Q$12:$Q$31,$CJ$47)</f>
        <v>0</v>
      </c>
      <c r="CM47" s="86">
        <f>COUNTIFS(CM12:CM31,"&lt;&gt;0",$R$12:$R$31,$CM$43,$Q$12:$Q$31,$CJ$47)</f>
        <v>0</v>
      </c>
      <c r="CN47" s="88">
        <f>COUNTIFS(CM12:CM31,"&lt;&gt;0",$R$12:$R$31,$CN$43,$Q$12:$Q$31,$CJ$47)</f>
        <v>0</v>
      </c>
      <c r="CP47" s="105"/>
      <c r="CQ47" s="90" t="s">
        <v>3</v>
      </c>
      <c r="CR47" s="86">
        <f>COUNTIFS(CT12:CT31,"&lt;&gt;0",$R$12:$R$31,$CR$43,$Q$12:$Q$31,$CQ$47)</f>
        <v>0</v>
      </c>
      <c r="CS47" s="86">
        <f>COUNTIFS(CT12:CT31,"&lt;&gt;0",$R$12:$R$31,$CS$43,$Q$12:$Q$31,$CQ$47)</f>
        <v>0</v>
      </c>
      <c r="CT47" s="86">
        <f>COUNTIFS(CT12:CT31,"&lt;&gt;0",$R$12:$R$31,$CT$43,$Q$12:$Q$31,$CQ$47)</f>
        <v>0</v>
      </c>
      <c r="CU47" s="88">
        <f>COUNTIFS(CT12:CT31,"&lt;&gt;0",$R$12:$R$31,$CU$43,$Q$12:$Q$31,$CQ$47)</f>
        <v>0</v>
      </c>
      <c r="CV47" s="105"/>
      <c r="CX47" s="90" t="s">
        <v>3</v>
      </c>
      <c r="CY47" s="86">
        <f>COUNTIFS($DA$12:$DA$31,"&lt;&gt;0",$R$12:$R$31,CY43,$Q$12:$Q$31,CX47)</f>
        <v>0</v>
      </c>
      <c r="CZ47" s="86">
        <f>COUNTIFS($DA$12:$DA$31,"&lt;&gt;0",$R$12:$R$31,CZ43,$Q$12:$Q$31,CX47)</f>
        <v>0</v>
      </c>
      <c r="DA47" s="86">
        <f>COUNTIFS($DA$12:$DA$31,"&lt;&gt;0",$R$12:$R$31,DA43,$Q$12:$Q$31,CX47)</f>
        <v>0</v>
      </c>
      <c r="DB47" s="88">
        <f>COUNTIFS($DA$12:$DA$31,"&lt;&gt;0",$R$12:$R$31,DB43,$Q$12:$Q$31,CX47)</f>
        <v>0</v>
      </c>
      <c r="DE47" s="90" t="s">
        <v>3</v>
      </c>
      <c r="DF47" s="86">
        <f>COUNTIFS($DH$12:$DH$31,"&lt;&gt;0",$R$12:$R$31,DF43,$Q$12:$Q$31,DE47)</f>
        <v>0</v>
      </c>
      <c r="DG47" s="86">
        <f>COUNTIFS($DH$12:$DH$31,"&lt;&gt;0",$R$12:$R$31,DG43,$Q$12:$Q$31,DE47)</f>
        <v>0</v>
      </c>
      <c r="DH47" s="86">
        <f>COUNTIFS($DH$12:$DH$31,"&lt;&gt;0",$R$12:$R$31,DH43,$Q$12:$Q$31,DE47)</f>
        <v>0</v>
      </c>
      <c r="DI47" s="88">
        <f>COUNTIFS($DH$12:$DH$31,"&lt;&gt;0",$R$12:$R$31,DI43,$Q$12:$Q$31,DE47)</f>
        <v>0</v>
      </c>
      <c r="DL47" s="90" t="s">
        <v>3</v>
      </c>
      <c r="DM47" s="86">
        <f>COUNTIFS($DO$12:$DO$31,"&lt;&gt;0",$R$12:$R$31,DM43,$Q$12:$Q$31,DL47)</f>
        <v>0</v>
      </c>
      <c r="DN47" s="86">
        <f>COUNTIFS($DO$12:$DO$31,"&lt;&gt;0",$R$12:$R$31,DN43,$Q$12:$Q$31,DL47)</f>
        <v>0</v>
      </c>
      <c r="DO47" s="86">
        <f>COUNTIFS($DO$12:$DO$31,"&lt;&gt;0",$R$12:$R$31,DO43,$Q$12:$Q$31,DL47)</f>
        <v>0</v>
      </c>
      <c r="DP47" s="88">
        <f>COUNTIFS($DO$12:$DO$31,"&lt;&gt;0",$R$12:$R$31,DP43,$Q$12:$Q$31,DL47)</f>
        <v>0</v>
      </c>
    </row>
    <row r="48" spans="1:124" ht="19.5" customHeight="1">
      <c r="A48" s="96" t="s">
        <v>61</v>
      </c>
      <c r="B48" s="96"/>
      <c r="C48" s="68"/>
      <c r="D48" s="56"/>
      <c r="W48" s="108" t="s">
        <v>8</v>
      </c>
      <c r="X48" s="295">
        <f>SUM(X47:AA47)</f>
        <v>250500</v>
      </c>
      <c r="Y48" s="109"/>
      <c r="Z48" s="109"/>
      <c r="AA48" s="110"/>
      <c r="AC48" s="301">
        <f>SUMIFS($AM$12:$AM$31,$R$12:$R$31,$X$51)</f>
        <v>192000</v>
      </c>
      <c r="AD48" s="302">
        <f>SUMIFS($AM$12:$AM$31,$R$12:$R$31,$Y$51)</f>
        <v>1500</v>
      </c>
      <c r="AE48" s="302">
        <f>SUMIFS($AM$12:$AM$31,$R$12:$R$31,$Z$51)</f>
        <v>3500</v>
      </c>
      <c r="AF48" s="302">
        <f>SUMIFS($AM$12:$AM$31,$R$12:$R$31,$AA$51)</f>
        <v>0</v>
      </c>
      <c r="AG48" s="287"/>
      <c r="AH48"/>
      <c r="AI48"/>
      <c r="AJ48"/>
      <c r="AK48"/>
      <c r="AP48" s="85"/>
      <c r="AQ48" s="64"/>
      <c r="AR48" s="87"/>
      <c r="AS48" s="87"/>
      <c r="AT48" s="87"/>
      <c r="AU48" s="87"/>
      <c r="AV48" s="87"/>
      <c r="AW48" s="87"/>
      <c r="AX48" s="87"/>
      <c r="AY48" s="87"/>
      <c r="AZ48" s="87"/>
      <c r="BA48" s="87"/>
      <c r="BB48" s="87"/>
      <c r="BC48" s="87"/>
      <c r="BD48" s="87"/>
      <c r="BE48" s="87"/>
      <c r="BF48" s="87"/>
      <c r="BG48" s="87"/>
      <c r="BH48" s="90" t="s">
        <v>23</v>
      </c>
      <c r="BI48" s="86">
        <f>SUM(BI44:BI47)</f>
        <v>0</v>
      </c>
      <c r="BJ48" s="86">
        <f>SUM(BJ44:BJ47)</f>
        <v>0</v>
      </c>
      <c r="BK48" s="86">
        <f>SUM(BK44:BK47)</f>
        <v>0</v>
      </c>
      <c r="BL48" s="88">
        <f>SUM(BL44:BL47)</f>
        <v>0</v>
      </c>
      <c r="BM48" s="64"/>
      <c r="BN48" s="105"/>
      <c r="BO48" s="90" t="s">
        <v>23</v>
      </c>
      <c r="BP48" s="86">
        <f>SUM(BP44:BP47)</f>
        <v>0</v>
      </c>
      <c r="BQ48" s="86">
        <f>SUM(BQ44:BQ47)</f>
        <v>0</v>
      </c>
      <c r="BR48" s="86">
        <f>SUM(BR44:BR47)</f>
        <v>0</v>
      </c>
      <c r="BS48" s="88">
        <f>SUM(BS44:BS47)</f>
        <v>0</v>
      </c>
      <c r="BT48" s="64"/>
      <c r="BU48" s="105"/>
      <c r="BV48" s="90" t="s">
        <v>23</v>
      </c>
      <c r="BW48" s="86">
        <f>SUM(BW44:BW47)</f>
        <v>0</v>
      </c>
      <c r="BX48" s="86">
        <f>SUM(BX44:BX47)</f>
        <v>0</v>
      </c>
      <c r="BY48" s="86">
        <f>SUM(BY44:BY47)</f>
        <v>0</v>
      </c>
      <c r="BZ48" s="88">
        <f>SUM(BZ44:BZ47)</f>
        <v>0</v>
      </c>
      <c r="CC48" s="90" t="s">
        <v>23</v>
      </c>
      <c r="CD48" s="86">
        <f>SUM(CD44:CD47)</f>
        <v>0</v>
      </c>
      <c r="CE48" s="86">
        <f>SUM(CE44:CE47)</f>
        <v>0</v>
      </c>
      <c r="CF48" s="86">
        <f>SUM(CF44:CF47)</f>
        <v>0</v>
      </c>
      <c r="CG48" s="88">
        <f>SUM(CG44:CG47)</f>
        <v>0</v>
      </c>
      <c r="CH48" s="86"/>
      <c r="CI48" s="67"/>
      <c r="CJ48" s="90" t="s">
        <v>23</v>
      </c>
      <c r="CK48" s="86">
        <f>SUM(CK44:CK47)</f>
        <v>0</v>
      </c>
      <c r="CL48" s="86">
        <f>SUM(CL44:CL47)</f>
        <v>0</v>
      </c>
      <c r="CM48" s="86" t="e">
        <f>SUM(CM44:CM47)</f>
        <v>#VALUE!</v>
      </c>
      <c r="CN48" s="88" t="e">
        <f>SUM(CN44:CN47)</f>
        <v>#VALUE!</v>
      </c>
      <c r="CP48" s="105"/>
      <c r="CQ48" s="90" t="s">
        <v>23</v>
      </c>
      <c r="CR48" s="86">
        <f>SUM(CR44:CR47)</f>
        <v>0</v>
      </c>
      <c r="CS48" s="86">
        <f>SUM(CS44:CS47)</f>
        <v>0</v>
      </c>
      <c r="CT48" s="86">
        <f>SUM(CT44:CT47)</f>
        <v>0</v>
      </c>
      <c r="CU48" s="88">
        <f>SUM(CU44:CU47)</f>
        <v>0</v>
      </c>
      <c r="CV48" s="105"/>
      <c r="CX48" s="90" t="s">
        <v>23</v>
      </c>
      <c r="CY48" s="86">
        <f>SUM(CY44:CY47)</f>
        <v>0</v>
      </c>
      <c r="CZ48" s="86">
        <f>SUM(CZ44:CZ47)</f>
        <v>0</v>
      </c>
      <c r="DA48" s="86">
        <f>SUM(DA44:DA47)</f>
        <v>0</v>
      </c>
      <c r="DB48" s="88">
        <f>SUM(DB44:DB47)</f>
        <v>0</v>
      </c>
      <c r="DE48" s="90" t="s">
        <v>23</v>
      </c>
      <c r="DF48" s="86">
        <f>SUM(DF44:DF47)</f>
        <v>0</v>
      </c>
      <c r="DG48" s="86">
        <f>SUM(DG44:DG47)</f>
        <v>0</v>
      </c>
      <c r="DH48" s="86">
        <f>SUM(DH44:DH47)</f>
        <v>0</v>
      </c>
      <c r="DI48" s="88">
        <f>SUM(DI44:DI47)</f>
        <v>0</v>
      </c>
      <c r="DL48" s="90" t="s">
        <v>23</v>
      </c>
      <c r="DM48" s="86">
        <f>SUM(DM44:DM47)</f>
        <v>0</v>
      </c>
      <c r="DN48" s="86">
        <f>SUM(DN44:DN47)</f>
        <v>0</v>
      </c>
      <c r="DO48" s="86">
        <f>SUM(DO44:DO47)</f>
        <v>0</v>
      </c>
      <c r="DP48" s="88">
        <f>SUM(DP44:DP47)</f>
        <v>0</v>
      </c>
    </row>
    <row r="49" spans="1:120" ht="19.5" customHeight="1">
      <c r="A49" s="111"/>
      <c r="B49" s="111"/>
      <c r="C49" s="68"/>
      <c r="D49" s="56"/>
      <c r="Q49" s="112"/>
      <c r="AC49" s="102">
        <f>AC48</f>
        <v>192000</v>
      </c>
      <c r="AD49" s="103">
        <f>AD48*0.939</f>
        <v>1408.5</v>
      </c>
      <c r="AE49" s="103">
        <f>AE48*1.299</f>
        <v>4546.5</v>
      </c>
      <c r="AF49" s="103">
        <f>AF48*1.56</f>
        <v>0</v>
      </c>
      <c r="AG49" s="288">
        <f>AN32</f>
        <v>197957</v>
      </c>
      <c r="AH49" t="s">
        <v>176</v>
      </c>
      <c r="AI49"/>
      <c r="AJ49"/>
      <c r="AK49"/>
      <c r="AP49" s="85"/>
      <c r="AQ49" s="64"/>
      <c r="AR49" s="87"/>
      <c r="AS49" s="87"/>
      <c r="AT49" s="87"/>
      <c r="AU49" s="87"/>
      <c r="AV49" s="87"/>
      <c r="AW49" s="87"/>
      <c r="AX49" s="87"/>
      <c r="AY49" s="87"/>
      <c r="AZ49" s="87"/>
      <c r="BA49" s="87"/>
      <c r="BB49" s="87"/>
      <c r="BC49" s="87"/>
      <c r="BD49" s="87"/>
      <c r="BE49" s="87"/>
      <c r="BF49" s="87"/>
      <c r="BG49" s="87"/>
      <c r="BH49" s="113" t="s">
        <v>53</v>
      </c>
      <c r="BI49" s="114">
        <f>BI48+BJ48+BK48+BL48</f>
        <v>0</v>
      </c>
      <c r="BJ49" s="115"/>
      <c r="BK49" s="115"/>
      <c r="BL49" s="116"/>
      <c r="BM49" s="64"/>
      <c r="BN49" s="105"/>
      <c r="BO49" s="113" t="s">
        <v>53</v>
      </c>
      <c r="BP49" s="114">
        <f>BP48+BQ48+BR48+BS48</f>
        <v>0</v>
      </c>
      <c r="BQ49" s="115"/>
      <c r="BR49" s="115"/>
      <c r="BS49" s="116"/>
      <c r="BT49" s="64"/>
      <c r="BU49" s="105"/>
      <c r="BV49" s="113" t="s">
        <v>53</v>
      </c>
      <c r="BW49" s="114">
        <f>BW48+BX48+BY48+BZ48</f>
        <v>0</v>
      </c>
      <c r="BX49" s="115"/>
      <c r="BY49" s="115"/>
      <c r="BZ49" s="116"/>
      <c r="CC49" s="113" t="s">
        <v>53</v>
      </c>
      <c r="CD49" s="114">
        <f>CD48+CE48+CF48+CG48</f>
        <v>0</v>
      </c>
      <c r="CE49" s="115"/>
      <c r="CF49" s="115"/>
      <c r="CG49" s="116"/>
      <c r="CH49" s="86"/>
      <c r="CI49" s="67"/>
      <c r="CJ49" s="113" t="s">
        <v>53</v>
      </c>
      <c r="CK49" s="114" t="e">
        <f>CK48+CL48+CM48+CN48</f>
        <v>#VALUE!</v>
      </c>
      <c r="CL49" s="115"/>
      <c r="CM49" s="115"/>
      <c r="CN49" s="116"/>
      <c r="CP49" s="105"/>
      <c r="CQ49" s="113" t="s">
        <v>53</v>
      </c>
      <c r="CR49" s="114">
        <f>CR48+CS48+CT48+CU48</f>
        <v>0</v>
      </c>
      <c r="CS49" s="115"/>
      <c r="CT49" s="115"/>
      <c r="CU49" s="116"/>
      <c r="CV49" s="105"/>
      <c r="CX49" s="113" t="s">
        <v>53</v>
      </c>
      <c r="CY49" s="114">
        <f>CY48+CZ48+DA48+DB48</f>
        <v>0</v>
      </c>
      <c r="CZ49" s="115"/>
      <c r="DA49" s="115"/>
      <c r="DB49" s="116"/>
      <c r="DE49" s="113" t="s">
        <v>53</v>
      </c>
      <c r="DF49" s="114">
        <f>DF48+DG48+DH48+DI48</f>
        <v>0</v>
      </c>
      <c r="DG49" s="115"/>
      <c r="DH49" s="115"/>
      <c r="DI49" s="116"/>
      <c r="DL49" s="113" t="s">
        <v>53</v>
      </c>
      <c r="DM49" s="114">
        <f>DM48+DN48+DO48+DP48</f>
        <v>0</v>
      </c>
      <c r="DN49" s="115"/>
      <c r="DO49" s="115"/>
      <c r="DP49" s="116"/>
    </row>
    <row r="50" spans="1:120" ht="19.5" customHeight="1">
      <c r="A50" s="111"/>
      <c r="B50" s="111"/>
      <c r="C50" s="68"/>
      <c r="D50" s="56"/>
      <c r="Q50" s="112"/>
      <c r="W50" s="296"/>
      <c r="X50" s="389" t="s">
        <v>32</v>
      </c>
      <c r="Y50" s="390"/>
      <c r="Z50" s="57"/>
      <c r="AA50" s="58"/>
      <c r="AH50"/>
      <c r="AI50"/>
      <c r="AJ50"/>
      <c r="AK50"/>
      <c r="AP50" s="85"/>
      <c r="AR50" s="87"/>
      <c r="AS50" s="87"/>
      <c r="AT50" s="87"/>
      <c r="AU50" s="87"/>
      <c r="AV50" s="87"/>
      <c r="AW50" s="87"/>
      <c r="AX50" s="87"/>
      <c r="AY50" s="87"/>
      <c r="AZ50" s="87"/>
      <c r="BA50" s="87"/>
      <c r="BB50" s="87"/>
      <c r="BC50" s="87"/>
      <c r="BD50" s="87"/>
      <c r="BE50" s="87"/>
      <c r="BF50" s="87"/>
      <c r="BG50" s="87"/>
      <c r="BH50" s="105"/>
      <c r="BI50" s="64"/>
      <c r="BJ50" s="64"/>
      <c r="BN50" s="87"/>
      <c r="BO50" s="105"/>
      <c r="BP50" s="105"/>
      <c r="BQ50" s="64"/>
      <c r="BR50" s="64"/>
      <c r="BV50" s="87"/>
      <c r="BW50" s="105"/>
      <c r="BX50" s="105"/>
      <c r="BY50" s="64"/>
      <c r="BZ50" s="64"/>
      <c r="CD50" s="87"/>
      <c r="CE50" s="105"/>
      <c r="CF50" s="105"/>
      <c r="CG50" s="64"/>
      <c r="CH50" s="64"/>
      <c r="CI50" s="67"/>
      <c r="CL50" s="87"/>
      <c r="CM50" s="105"/>
      <c r="CN50" s="105"/>
      <c r="CP50" s="105"/>
      <c r="CQ50" s="64"/>
      <c r="CT50" s="87"/>
      <c r="CU50" s="105"/>
      <c r="CV50" s="105"/>
      <c r="CW50" s="105"/>
      <c r="CX50" s="64"/>
      <c r="CY50" s="64"/>
      <c r="DB50" s="87"/>
      <c r="DC50" s="105"/>
      <c r="DD50" s="105"/>
      <c r="DE50" s="64"/>
      <c r="DF50" s="64"/>
      <c r="DI50" s="87"/>
      <c r="DJ50" s="105"/>
      <c r="DK50" s="105"/>
      <c r="DL50" s="64"/>
      <c r="DM50" s="64"/>
    </row>
    <row r="51" spans="1:120" ht="19.5" customHeight="1">
      <c r="W51" s="297"/>
      <c r="X51" s="69" t="s">
        <v>4</v>
      </c>
      <c r="Y51" s="69" t="s">
        <v>6</v>
      </c>
      <c r="Z51" s="69" t="s">
        <v>17</v>
      </c>
      <c r="AA51" s="70" t="s">
        <v>18</v>
      </c>
      <c r="AC51" s="391" t="s">
        <v>180</v>
      </c>
      <c r="AD51" s="391"/>
      <c r="AE51" s="391"/>
      <c r="AF51" s="391"/>
      <c r="AG51" s="391"/>
      <c r="AH51" s="391"/>
      <c r="AJ51" s="392" t="s">
        <v>209</v>
      </c>
      <c r="AK51" s="393"/>
      <c r="AL51" s="393"/>
      <c r="AM51" s="393"/>
      <c r="AN51" s="394"/>
      <c r="AO51"/>
      <c r="AP51" s="85"/>
      <c r="AQ51" s="87"/>
      <c r="AR51" s="87"/>
      <c r="AS51" s="87"/>
      <c r="AT51" s="87"/>
      <c r="AU51" s="87"/>
      <c r="AV51" s="87"/>
      <c r="AW51" s="87"/>
      <c r="AX51" s="87"/>
      <c r="AY51" s="87"/>
      <c r="AZ51" s="87"/>
      <c r="BA51" s="87"/>
      <c r="BB51" s="87"/>
      <c r="BC51" s="87"/>
      <c r="BD51" s="87"/>
      <c r="BE51" s="87"/>
      <c r="BF51" s="87"/>
      <c r="BG51" s="87"/>
      <c r="BH51" s="118"/>
      <c r="BI51" s="395" t="s">
        <v>92</v>
      </c>
      <c r="BJ51" s="396"/>
      <c r="BK51" s="387"/>
      <c r="BL51" s="388"/>
      <c r="BM51" s="87"/>
      <c r="BN51" s="87"/>
      <c r="BO51" s="118"/>
      <c r="BP51" s="395" t="s">
        <v>92</v>
      </c>
      <c r="BQ51" s="396"/>
      <c r="BR51" s="387"/>
      <c r="BS51" s="388"/>
      <c r="BT51" s="87"/>
      <c r="BU51" s="87"/>
      <c r="BV51" s="118"/>
      <c r="BW51" s="395" t="s">
        <v>92</v>
      </c>
      <c r="BX51" s="396"/>
      <c r="BY51" s="387"/>
      <c r="BZ51" s="388"/>
      <c r="CA51" s="87"/>
      <c r="CB51" s="87"/>
      <c r="CC51" s="118"/>
      <c r="CD51" s="395" t="s">
        <v>92</v>
      </c>
      <c r="CE51" s="396"/>
      <c r="CF51" s="387"/>
      <c r="CG51" s="388"/>
      <c r="CJ51" s="118"/>
      <c r="CK51" s="395" t="s">
        <v>92</v>
      </c>
      <c r="CL51" s="396"/>
      <c r="CM51" s="387"/>
      <c r="CN51" s="388"/>
      <c r="CQ51" s="118"/>
      <c r="CR51" s="395" t="s">
        <v>92</v>
      </c>
      <c r="CS51" s="396"/>
      <c r="CT51" s="387"/>
      <c r="CU51" s="388"/>
      <c r="CX51" s="118"/>
      <c r="CY51" s="395" t="s">
        <v>92</v>
      </c>
      <c r="CZ51" s="396"/>
      <c r="DA51" s="387"/>
      <c r="DB51" s="388"/>
      <c r="DE51" s="118"/>
      <c r="DF51" s="395" t="s">
        <v>92</v>
      </c>
      <c r="DG51" s="396"/>
      <c r="DH51" s="387"/>
      <c r="DI51" s="388"/>
      <c r="DL51" s="118"/>
      <c r="DM51" s="395" t="s">
        <v>92</v>
      </c>
      <c r="DN51" s="396"/>
      <c r="DO51" s="387"/>
      <c r="DP51" s="388"/>
    </row>
    <row r="52" spans="1:120" ht="19.5" customHeight="1">
      <c r="W52" s="298">
        <v>1.1499999999999999</v>
      </c>
      <c r="X52" s="78">
        <f>SUMIFS($U$12:$U$31,$R$12:$R$31,$X$51,$Q$12:$Q$31,$W$52)</f>
        <v>0</v>
      </c>
      <c r="Y52" s="78">
        <f>SUMIFS($U$12:$U$31,$R$12:$R$31,$Y$51,$Q$12:$Q$31,$W$52)</f>
        <v>0</v>
      </c>
      <c r="Z52" s="78">
        <f>SUMIFS($U$12:$U$31,$R$12:$R$31,$Z$51,$Q$12:$Q$31,$W$52)</f>
        <v>0</v>
      </c>
      <c r="AA52" s="79">
        <f>SUMIFS($U$12:$U$31,$R$12:$R$31,$AA$51,$Q$12:$Q$31,$W$52)</f>
        <v>0</v>
      </c>
      <c r="AC52" s="305"/>
      <c r="AD52" s="305" t="s">
        <v>174</v>
      </c>
      <c r="AE52" s="305" t="s">
        <v>175</v>
      </c>
      <c r="AF52" s="305" t="s">
        <v>181</v>
      </c>
      <c r="AG52" s="305" t="s">
        <v>178</v>
      </c>
      <c r="AH52" s="305" t="s">
        <v>179</v>
      </c>
      <c r="AJ52" s="305"/>
      <c r="AK52" s="305" t="s">
        <v>174</v>
      </c>
      <c r="AL52" s="305" t="s">
        <v>175</v>
      </c>
      <c r="AM52" s="305" t="s">
        <v>181</v>
      </c>
      <c r="AN52" s="305" t="s">
        <v>178</v>
      </c>
      <c r="AO52"/>
      <c r="AP52" s="104"/>
      <c r="AQ52" s="105"/>
      <c r="AR52" s="87"/>
      <c r="AS52" s="87"/>
      <c r="AT52" s="87"/>
      <c r="AU52" s="87"/>
      <c r="AV52" s="87"/>
      <c r="AW52" s="87"/>
      <c r="AX52" s="87"/>
      <c r="AY52" s="87"/>
      <c r="AZ52" s="87"/>
      <c r="BA52" s="87"/>
      <c r="BB52" s="87"/>
      <c r="BC52" s="87"/>
      <c r="BD52" s="87"/>
      <c r="BE52" s="87"/>
      <c r="BF52" s="87"/>
      <c r="BG52" s="87"/>
      <c r="BH52" s="120"/>
      <c r="BI52" s="119" t="s">
        <v>4</v>
      </c>
      <c r="BJ52" s="119" t="s">
        <v>6</v>
      </c>
      <c r="BK52" s="119" t="s">
        <v>16</v>
      </c>
      <c r="BL52" s="121" t="s">
        <v>18</v>
      </c>
      <c r="BO52" s="120"/>
      <c r="BP52" s="119" t="s">
        <v>4</v>
      </c>
      <c r="BQ52" s="119" t="s">
        <v>6</v>
      </c>
      <c r="BR52" s="119" t="s">
        <v>16</v>
      </c>
      <c r="BS52" s="121" t="s">
        <v>18</v>
      </c>
      <c r="BV52" s="120"/>
      <c r="BW52" s="119" t="s">
        <v>4</v>
      </c>
      <c r="BX52" s="119" t="s">
        <v>6</v>
      </c>
      <c r="BY52" s="119" t="s">
        <v>16</v>
      </c>
      <c r="BZ52" s="121" t="s">
        <v>18</v>
      </c>
      <c r="CC52" s="120"/>
      <c r="CD52" s="119" t="s">
        <v>4</v>
      </c>
      <c r="CE52" s="119" t="s">
        <v>6</v>
      </c>
      <c r="CF52" s="119" t="s">
        <v>16</v>
      </c>
      <c r="CG52" s="121" t="s">
        <v>18</v>
      </c>
      <c r="CJ52" s="120"/>
      <c r="CK52" s="119" t="s">
        <v>4</v>
      </c>
      <c r="CL52" s="119" t="s">
        <v>6</v>
      </c>
      <c r="CM52" s="119" t="s">
        <v>16</v>
      </c>
      <c r="CN52" s="121" t="s">
        <v>18</v>
      </c>
      <c r="CQ52" s="120"/>
      <c r="CR52" s="119" t="s">
        <v>4</v>
      </c>
      <c r="CS52" s="119" t="s">
        <v>6</v>
      </c>
      <c r="CT52" s="119" t="s">
        <v>16</v>
      </c>
      <c r="CU52" s="121" t="s">
        <v>18</v>
      </c>
      <c r="CX52" s="120"/>
      <c r="CY52" s="119" t="s">
        <v>4</v>
      </c>
      <c r="CZ52" s="119" t="s">
        <v>6</v>
      </c>
      <c r="DA52" s="119" t="s">
        <v>16</v>
      </c>
      <c r="DB52" s="121" t="s">
        <v>18</v>
      </c>
      <c r="DE52" s="120"/>
      <c r="DF52" s="119" t="s">
        <v>4</v>
      </c>
      <c r="DG52" s="119" t="s">
        <v>6</v>
      </c>
      <c r="DH52" s="119" t="s">
        <v>16</v>
      </c>
      <c r="DI52" s="121" t="s">
        <v>18</v>
      </c>
      <c r="DL52" s="120"/>
      <c r="DM52" s="119" t="s">
        <v>4</v>
      </c>
      <c r="DN52" s="119" t="s">
        <v>6</v>
      </c>
      <c r="DO52" s="119" t="s">
        <v>16</v>
      </c>
      <c r="DP52" s="121" t="s">
        <v>18</v>
      </c>
    </row>
    <row r="53" spans="1:120" ht="19.5" customHeight="1">
      <c r="W53" s="298" t="s">
        <v>7</v>
      </c>
      <c r="X53" s="78">
        <f>SUMIFS($U$12:$U$31,$R$12:$R$31,$X$51,$Q$12:$Q$31,$W$53)</f>
        <v>0</v>
      </c>
      <c r="Y53" s="78">
        <f>SUMIFS($U$12:$U$31,$R$12:$R$31,$Y$51,$Q$12:$Q$31,$W$53)</f>
        <v>0</v>
      </c>
      <c r="Z53" s="78">
        <f>SUMIFS($U$12:$U$31,$R$12:$R$31,$Z$51,$Q$12:$Q$31,$W$53)</f>
        <v>0</v>
      </c>
      <c r="AA53" s="79">
        <f>SUMIFS($U$12:$U$31,$R$12:$R$31,$AA$51,$Q$12:$Q$31,$W$53)</f>
        <v>0</v>
      </c>
      <c r="AC53" s="307" t="s">
        <v>4</v>
      </c>
      <c r="AD53" s="311">
        <f>AC44</f>
        <v>254000</v>
      </c>
      <c r="AE53" s="311">
        <f>AC49</f>
        <v>192000</v>
      </c>
      <c r="AF53" s="311">
        <f>AD53-AE53</f>
        <v>62000</v>
      </c>
      <c r="AG53" s="312">
        <f>AF53/AD53*100</f>
        <v>24.409448818897637</v>
      </c>
      <c r="AH53" s="76"/>
      <c r="AJ53" s="307" t="s">
        <v>4</v>
      </c>
      <c r="AK53" s="309">
        <f>ROUND(AD53/1000,0)</f>
        <v>254</v>
      </c>
      <c r="AL53" s="309">
        <f t="shared" ref="AL53:AM54" si="84">ROUND(AE53/1000,0)</f>
        <v>192</v>
      </c>
      <c r="AM53" s="309">
        <f t="shared" si="84"/>
        <v>62</v>
      </c>
      <c r="AN53" s="310">
        <f>IFERROR(ROUND(AG53,0),"")</f>
        <v>24</v>
      </c>
      <c r="AO53"/>
      <c r="AP53" s="104"/>
      <c r="AQ53" s="105"/>
      <c r="AR53" s="87"/>
      <c r="AS53" s="87"/>
      <c r="AT53" s="87"/>
      <c r="AU53" s="87"/>
      <c r="AV53" s="87"/>
      <c r="AW53" s="87"/>
      <c r="AX53" s="87"/>
      <c r="AY53" s="87"/>
      <c r="AZ53" s="87"/>
      <c r="BA53" s="87"/>
      <c r="BB53" s="87"/>
      <c r="BC53" s="87"/>
      <c r="BD53" s="87"/>
      <c r="BE53" s="87"/>
      <c r="BF53" s="87"/>
      <c r="BG53" s="87"/>
      <c r="BH53" s="123">
        <v>1.1499999999999999</v>
      </c>
      <c r="BI53" s="122">
        <f>SUMIFS(BI$12:BI$31,$R$12:$R$31,BI52,$Q$12:$Q$31,BH53)</f>
        <v>0</v>
      </c>
      <c r="BJ53" s="122">
        <f>SUMIFS(BI$12:BI$31,$R$12:$R$31,BJ52,$Q$12:$Q$31,BH53)</f>
        <v>0</v>
      </c>
      <c r="BK53" s="122">
        <f>SUMIFS(BI$12:BI$31,$R$12:$R$31,BK52,$Q$12:$Q$31,BH53)</f>
        <v>0</v>
      </c>
      <c r="BL53" s="124">
        <f>SUMIFS(BI$12:BI$31,$R$12:$R$31,BL52,$Q$12:$Q$31,BH53)</f>
        <v>0</v>
      </c>
      <c r="BO53" s="123">
        <v>1.1499999999999999</v>
      </c>
      <c r="BP53" s="122">
        <f>SUMIFS(BP$12:BP$31,$R$12:$R$31,BP52,$Q$12:$Q$31,BO53)</f>
        <v>0</v>
      </c>
      <c r="BQ53" s="122">
        <f>SUMIFS(BP$12:BP$31,$R$12:$R$31,BQ52,$Q$12:$Q$31,BO53)</f>
        <v>0</v>
      </c>
      <c r="BR53" s="122">
        <f>SUMIFS(BP$12:BP$31,$R$12:$R$31,BR52,$Q$12:$Q$31,BO53)</f>
        <v>0</v>
      </c>
      <c r="BS53" s="124">
        <f>SUMIFS(BP$12:BP$31,$R$12:$R$31,BS52,$Q$12:$Q$31,BO53)</f>
        <v>0</v>
      </c>
      <c r="BV53" s="123">
        <v>1.1499999999999999</v>
      </c>
      <c r="BW53" s="122">
        <f>SUMIFS(BW$12:BW$31,$R$12:$R$31,BW52,$Q$12:$Q$31,BV53)</f>
        <v>0</v>
      </c>
      <c r="BX53" s="122">
        <f>SUMIFS(BW$12:BW$31,$R$12:$R$31,BX52,$Q$12:$Q$31,BV53)</f>
        <v>0</v>
      </c>
      <c r="BY53" s="122">
        <f>SUMIFS(BW$12:BW$31,$R$12:$R$31,BY52,$Q$12:$Q$31,BV53)</f>
        <v>0</v>
      </c>
      <c r="BZ53" s="124">
        <f>SUMIFS(BW$12:BW$31,$R$12:$R$31,BZ52,$Q$12:$Q$31,BV53)</f>
        <v>0</v>
      </c>
      <c r="CC53" s="123">
        <v>1.1499999999999999</v>
      </c>
      <c r="CD53" s="122">
        <f>SUMIFS(CD$12:CD$31,$R$12:$R$31,CD52,$Q$12:$Q$31,CC53)</f>
        <v>0</v>
      </c>
      <c r="CE53" s="122">
        <f>SUMIFS(CD$12:CD$31,$R$12:$R$31,CE52,$Q$12:$Q$31,CC53)</f>
        <v>0</v>
      </c>
      <c r="CF53" s="122">
        <f>SUMIFS(CD$12:CD$31,$R$12:$R$31,CF52,$Q$12:$Q$31,CC53)</f>
        <v>0</v>
      </c>
      <c r="CG53" s="124">
        <f>SUMIFS(CD$12:CD$31,$R$12:$R$31,CG52,$Q$12:$Q$31,CC53)</f>
        <v>0</v>
      </c>
      <c r="CJ53" s="123">
        <v>1.1499999999999999</v>
      </c>
      <c r="CK53" s="122">
        <f>SUMIFS(CK$12:CK$31,$R$12:$R$31,CK52,$Q$12:$Q$31,CJ53)</f>
        <v>0</v>
      </c>
      <c r="CL53" s="122">
        <f>SUMIFS(CK$12:CK$31,$R$12:$R$31,CL52,$Q$12:$Q$31,CJ53)</f>
        <v>0</v>
      </c>
      <c r="CM53" s="122">
        <f>SUMIFS(CK$12:CK$31,$R$12:$R$31,CM52,$Q$12:$Q$31,CJ53)</f>
        <v>0</v>
      </c>
      <c r="CN53" s="124">
        <f>SUMIFS(CK$12:CK$31,$R$12:$R$31,CN52,$Q$12:$Q$31,CJ53)</f>
        <v>0</v>
      </c>
      <c r="CQ53" s="123">
        <v>1.1499999999999999</v>
      </c>
      <c r="CR53" s="122">
        <f>SUMIFS(CR$12:CR$31,$R$12:$R$31,CR52,$Q$12:$Q$31,CQ53)</f>
        <v>0</v>
      </c>
      <c r="CS53" s="122">
        <f>SUMIFS(CR$12:CR$31,$R$12:$R$31,CS52,$Q$12:$Q$31,CQ53)</f>
        <v>0</v>
      </c>
      <c r="CT53" s="122">
        <f>SUMIFS(CR$12:CR$31,$R$12:$R$31,CT52,$Q$12:$Q$31,CQ53)</f>
        <v>0</v>
      </c>
      <c r="CU53" s="124">
        <f>SUMIFS(CR$12:CR$31,$R$12:$R$31,CU52,$Q$12:$Q$31,CQ53)</f>
        <v>0</v>
      </c>
      <c r="CX53" s="123">
        <v>1.1499999999999999</v>
      </c>
      <c r="CY53" s="122">
        <f>SUMIFS(CY$12:CY$31,$R$12:$R$31,CY52,$Q$12:$Q$31,CX53)</f>
        <v>0</v>
      </c>
      <c r="CZ53" s="122">
        <f>SUMIFS(CY$12:CY$31,$R$12:$R$31,CZ52,$Q$12:$Q$31,CX53)</f>
        <v>0</v>
      </c>
      <c r="DA53" s="122">
        <f>SUMIFS(CY$12:CY$31,$R$12:$R$31,DA52,$Q$12:$Q$31,CX53)</f>
        <v>0</v>
      </c>
      <c r="DB53" s="124">
        <f>SUMIFS(CY$12:CY$31,$R$12:$R$31,DB52,$Q$12:$Q$31,CX53)</f>
        <v>0</v>
      </c>
      <c r="DE53" s="123">
        <v>1.1499999999999999</v>
      </c>
      <c r="DF53" s="122">
        <f>SUMIFS(DF$12:DF$31,$R$12:$R$31,DF52,$Q$12:$Q$31,DE53)</f>
        <v>0</v>
      </c>
      <c r="DG53" s="122">
        <f>SUMIFS(DF$12:DF$31,$R$12:$R$31,DG52,$Q$12:$Q$31,DE53)</f>
        <v>0</v>
      </c>
      <c r="DH53" s="122">
        <f>SUMIFS(DF$12:DF$31,$R$12:$R$31,DH52,$Q$12:$Q$31,DE53)</f>
        <v>0</v>
      </c>
      <c r="DI53" s="124">
        <f>SUMIFS(DF$12:DF$31,$R$12:$R$31,DI52,$Q$12:$Q$31,DE53)</f>
        <v>0</v>
      </c>
      <c r="DL53" s="123">
        <v>1.1499999999999999</v>
      </c>
      <c r="DM53" s="122">
        <f>SUMIFS(DM$12:DM$31,$R$12:$R$31,DM52,$Q$12:$Q$31,DL53)</f>
        <v>0</v>
      </c>
      <c r="DN53" s="122">
        <f>SUMIFS(DM$12:DM$31,$R$12:$R$31,DN52,$Q$12:$Q$31,DL53)</f>
        <v>0</v>
      </c>
      <c r="DO53" s="122">
        <f>SUMIFS(DM$12:DM$31,$R$12:$R$31,DO52,$Q$12:$Q$31,DL53)</f>
        <v>0</v>
      </c>
      <c r="DP53" s="124">
        <f>SUMIFS(DM$12:DM$31,$R$12:$R$31,DP52,$Q$12:$Q$31,DL53)</f>
        <v>0</v>
      </c>
    </row>
    <row r="54" spans="1:120" ht="19.5" customHeight="1">
      <c r="W54" s="298" t="s">
        <v>5</v>
      </c>
      <c r="X54" s="78">
        <f>SUMIFS($U$12:$U$31,$R$12:$R$31,$X$51,$Q$12:$Q$31,$W$54)</f>
        <v>4408500</v>
      </c>
      <c r="Y54" s="78">
        <f>SUMIFS($U$12:$U$31,$R$12:$R$31,$Y$51,$Q$12:$Q$31,$W$54)</f>
        <v>0</v>
      </c>
      <c r="Z54" s="78">
        <f>SUMIFS($U$12:$U$31,$R$12:$R$31,$Z$51,$Q$12:$Q$31,$W$54)</f>
        <v>114800</v>
      </c>
      <c r="AA54" s="79">
        <f>SUMIFS($U$12:$U$31,$R$12:$R$31,$AA$51,$Q$12:$Q$31,$W$54)</f>
        <v>0</v>
      </c>
      <c r="AC54" s="307" t="s">
        <v>396</v>
      </c>
      <c r="AD54" s="311">
        <f>AD44</f>
        <v>1878</v>
      </c>
      <c r="AE54" s="311">
        <f>AD49</f>
        <v>1408.5</v>
      </c>
      <c r="AF54" s="311">
        <f>AD54-AE54</f>
        <v>469.5</v>
      </c>
      <c r="AG54" s="312">
        <f>AF54/AD54*100</f>
        <v>25</v>
      </c>
      <c r="AH54" s="76"/>
      <c r="AJ54" s="307" t="s">
        <v>396</v>
      </c>
      <c r="AK54" s="309">
        <f>ROUND(AD54/1000,0)</f>
        <v>2</v>
      </c>
      <c r="AL54" s="309">
        <f t="shared" si="84"/>
        <v>1</v>
      </c>
      <c r="AM54" s="309">
        <f t="shared" si="84"/>
        <v>0</v>
      </c>
      <c r="AN54" s="310">
        <f>IFERROR(ROUND(AG54,0),"")</f>
        <v>25</v>
      </c>
      <c r="AO54"/>
      <c r="AP54" s="85"/>
      <c r="AQ54" s="87"/>
      <c r="AR54" s="87"/>
      <c r="AS54" s="87"/>
      <c r="AT54" s="87"/>
      <c r="AU54" s="87"/>
      <c r="AV54" s="87"/>
      <c r="AW54" s="87"/>
      <c r="AX54" s="87"/>
      <c r="AY54" s="87"/>
      <c r="AZ54" s="87"/>
      <c r="BA54" s="87"/>
      <c r="BB54" s="87"/>
      <c r="BC54" s="87"/>
      <c r="BD54" s="87"/>
      <c r="BE54" s="87"/>
      <c r="BF54" s="87"/>
      <c r="BG54" s="87"/>
      <c r="BH54" s="123" t="s">
        <v>7</v>
      </c>
      <c r="BI54" s="122">
        <f>SUMIFS(BI$12:BI$31,$R$12:$R$31,BI52,$Q$12:$Q$31,BH54)</f>
        <v>0</v>
      </c>
      <c r="BJ54" s="122">
        <f>SUMIFS(BI$12:BI$31,$R$12:$R$31,BJ52,$Q$12:$Q$31,BH54)</f>
        <v>0</v>
      </c>
      <c r="BK54" s="122">
        <f>SUMIFS(BI$12:BI$31,$R$12:$R$31,BK52,$Q$12:$Q$31,BH54)</f>
        <v>0</v>
      </c>
      <c r="BL54" s="124">
        <f>SUMIFS(BI$12:BI$31,$R$12:$R$31,BL52,$Q$12:$Q$31,BH54)</f>
        <v>0</v>
      </c>
      <c r="BO54" s="123" t="s">
        <v>7</v>
      </c>
      <c r="BP54" s="122">
        <f>SUMIFS(BP$12:BP$31,$R$12:$R$31,BP52,$Q$12:$Q$31,BO54)</f>
        <v>0</v>
      </c>
      <c r="BQ54" s="122">
        <f>SUMIFS(BP$12:BP$31,$R$12:$R$31,BQ52,$Q$12:$Q$31,BO54)</f>
        <v>0</v>
      </c>
      <c r="BR54" s="122">
        <f>SUMIFS(BP$12:BP$31,$R$12:$R$31,BR52,$Q$12:$Q$31,BO54)</f>
        <v>0</v>
      </c>
      <c r="BS54" s="124">
        <f>SUMIFS(BP$12:BP$31,$R$12:$R$31,BS52,$Q$12:$Q$31,BO54)</f>
        <v>0</v>
      </c>
      <c r="BV54" s="123" t="s">
        <v>7</v>
      </c>
      <c r="BW54" s="122">
        <f>SUMIFS(BW$12:BW$31,$R$12:$R$31,BW52,$Q$12:$Q$31,BV54)</f>
        <v>0</v>
      </c>
      <c r="BX54" s="122">
        <f>SUMIFS(BW$12:BW$31,$R$12:$R$31,BX52,$Q$12:$Q$31,BV54)</f>
        <v>0</v>
      </c>
      <c r="BY54" s="122">
        <f>SUMIFS(BW$12:BW$31,$R$12:$R$31,BY52,$Q$12:$Q$31,BV54)</f>
        <v>0</v>
      </c>
      <c r="BZ54" s="124">
        <f>SUMIFS(BW$12:BW$31,$R$12:$R$31,BZ52,$Q$12:$Q$31,BV54)</f>
        <v>0</v>
      </c>
      <c r="CC54" s="123" t="s">
        <v>7</v>
      </c>
      <c r="CD54" s="122">
        <f>SUMIFS(CD$12:CD$31,$R$12:$R$31,CD52,$Q$12:$Q$31,CC54)</f>
        <v>0</v>
      </c>
      <c r="CE54" s="122">
        <f>SUMIFS(CD$12:CD$31,$R$12:$R$31,CE52,$Q$12:$Q$31,CC54)</f>
        <v>0</v>
      </c>
      <c r="CF54" s="122">
        <f>SUMIFS(CD$12:CD$31,$R$12:$R$31,CF52,$Q$12:$Q$31,CC54)</f>
        <v>0</v>
      </c>
      <c r="CG54" s="124">
        <f>SUMIFS(CD$12:CD$31,$R$12:$R$31,CG52,$Q$12:$Q$31,CC54)</f>
        <v>0</v>
      </c>
      <c r="CJ54" s="123" t="s">
        <v>7</v>
      </c>
      <c r="CK54" s="122">
        <f>SUMIFS(CK$12:CK$31,$R$12:$R$31,CK52,$Q$12:$Q$31,CJ54)</f>
        <v>0</v>
      </c>
      <c r="CL54" s="122">
        <f>SUMIFS(CK$12:CK$31,$R$12:$R$31,CL52,$Q$12:$Q$31,CJ54)</f>
        <v>0</v>
      </c>
      <c r="CM54" s="122">
        <f>SUMIFS(CK$12:CK$31,$R$12:$R$31,CM52,$Q$12:$Q$31,CJ54)</f>
        <v>0</v>
      </c>
      <c r="CN54" s="124">
        <f>SUMIFS(CK$12:CK$31,$R$12:$R$31,CN52,$Q$12:$Q$31,CJ54)</f>
        <v>0</v>
      </c>
      <c r="CQ54" s="123" t="s">
        <v>7</v>
      </c>
      <c r="CR54" s="122">
        <f>SUMIFS(CR$12:CR$31,$R$12:$R$31,CR52,$Q$12:$Q$31,CQ54)</f>
        <v>0</v>
      </c>
      <c r="CS54" s="122">
        <f>SUMIFS(CR$12:CR$31,$R$12:$R$31,CS52,$Q$12:$Q$31,CQ54)</f>
        <v>0</v>
      </c>
      <c r="CT54" s="122">
        <f>SUMIFS(CR$12:CR$31,$R$12:$R$31,CT52,$Q$12:$Q$31,CQ54)</f>
        <v>0</v>
      </c>
      <c r="CU54" s="124">
        <f>SUMIFS(CR$12:CR$31,$R$12:$R$31,CU52,$Q$12:$Q$31,CQ54)</f>
        <v>0</v>
      </c>
      <c r="CX54" s="123" t="s">
        <v>7</v>
      </c>
      <c r="CY54" s="122">
        <f>SUMIFS(CY$12:CY$31,$R$12:$R$31,CY52,$Q$12:$Q$31,CX54)</f>
        <v>0</v>
      </c>
      <c r="CZ54" s="122">
        <f>SUMIFS(CY$12:CY$31,$R$12:$R$31,CZ52,$Q$12:$Q$31,CX54)</f>
        <v>0</v>
      </c>
      <c r="DA54" s="122">
        <f>SUMIFS(CY$12:CY$31,$R$12:$R$31,DA52,$Q$12:$Q$31,CX54)</f>
        <v>0</v>
      </c>
      <c r="DB54" s="124">
        <f>SUMIFS(CY$12:CY$31,$R$12:$R$31,DB52,$Q$12:$Q$31,CX54)</f>
        <v>0</v>
      </c>
      <c r="DE54" s="123" t="s">
        <v>7</v>
      </c>
      <c r="DF54" s="122">
        <f>SUMIFS(DF$12:DF$31,$R$12:$R$31,DF52,$Q$12:$Q$31,DE54)</f>
        <v>0</v>
      </c>
      <c r="DG54" s="122">
        <f>SUMIFS(DF$12:DF$31,$R$12:$R$31,DG52,$Q$12:$Q$31,DE54)</f>
        <v>0</v>
      </c>
      <c r="DH54" s="122">
        <f>SUMIFS(DF$12:DF$31,$R$12:$R$31,DH52,$Q$12:$Q$31,DE54)</f>
        <v>0</v>
      </c>
      <c r="DI54" s="124">
        <f>SUMIFS(DF$12:DF$31,$R$12:$R$31,DI52,$Q$12:$Q$31,DE54)</f>
        <v>0</v>
      </c>
      <c r="DL54" s="123" t="s">
        <v>7</v>
      </c>
      <c r="DM54" s="122">
        <f>SUMIFS(DM$12:DM$31,$R$12:$R$31,DM52,$Q$12:$Q$31,DL54)</f>
        <v>0</v>
      </c>
      <c r="DN54" s="122">
        <f>SUMIFS(DM$12:DM$31,$R$12:$R$31,DN52,$Q$12:$Q$31,DL54)</f>
        <v>0</v>
      </c>
      <c r="DO54" s="122">
        <f>SUMIFS(DM$12:DM$31,$R$12:$R$31,DO52,$Q$12:$Q$31,DL54)</f>
        <v>0</v>
      </c>
      <c r="DP54" s="124">
        <f>SUMIFS(DM$12:DM$31,$R$12:$R$31,DP52,$Q$12:$Q$31,DL54)</f>
        <v>0</v>
      </c>
    </row>
    <row r="55" spans="1:120" ht="19.5" customHeight="1">
      <c r="W55" s="298" t="s">
        <v>3</v>
      </c>
      <c r="X55" s="78">
        <f>SUMIFS($U$12:$U$31,$R$12:$R$31,$X$51,$Q$12:$Q$31,$W$55)</f>
        <v>2418400</v>
      </c>
      <c r="Y55" s="78">
        <f>SUMIFS($U$12:$U$31,$R$12:$R$31,$Y$51,$Q$12:$Q$31,$W$55)</f>
        <v>37100</v>
      </c>
      <c r="Z55" s="78">
        <f>SUMIFS($U$12:$U$31,$R$12:$R$31,$Z$51,$Q$12:$Q$31,$W$55)</f>
        <v>45900</v>
      </c>
      <c r="AA55" s="79">
        <f>SUMIFS($U$12:$U$31,$R$12:$R$31,$AA$51,$Q$12:$Q$31,$W$55)</f>
        <v>0</v>
      </c>
      <c r="AC55" s="305" t="s">
        <v>16</v>
      </c>
      <c r="AD55" s="313">
        <f>AE43</f>
        <v>5000</v>
      </c>
      <c r="AE55" s="313">
        <f>AE48</f>
        <v>3500</v>
      </c>
      <c r="AF55" s="313">
        <f t="shared" ref="AF55:AF58" si="85">AD55-AE55</f>
        <v>1500</v>
      </c>
      <c r="AG55" s="314">
        <f t="shared" ref="AG55:AG58" si="86">AF55/AD55*100</f>
        <v>30</v>
      </c>
      <c r="AH55" s="76"/>
      <c r="AJ55" s="305" t="s">
        <v>16</v>
      </c>
      <c r="AK55" s="309">
        <f t="shared" ref="AK55:AK57" si="87">ROUND(AD55/1000,0)</f>
        <v>5</v>
      </c>
      <c r="AL55" s="309">
        <f t="shared" ref="AL55:AM58" si="88">ROUND(AE55/1000,0)</f>
        <v>4</v>
      </c>
      <c r="AM55" s="309">
        <f t="shared" si="88"/>
        <v>2</v>
      </c>
      <c r="AN55" s="310">
        <f t="shared" ref="AN55:AN58" si="89">IFERROR(ROUND(AG55,0),"")</f>
        <v>30</v>
      </c>
      <c r="AO55"/>
      <c r="AP55" s="85"/>
      <c r="AQ55" s="87"/>
      <c r="AR55" s="105"/>
      <c r="AS55" s="105"/>
      <c r="AT55" s="105"/>
      <c r="AU55" s="105"/>
      <c r="AV55" s="105"/>
      <c r="AW55" s="105"/>
      <c r="AX55" s="105"/>
      <c r="AY55" s="105"/>
      <c r="AZ55" s="105"/>
      <c r="BA55" s="105"/>
      <c r="BB55" s="105"/>
      <c r="BC55" s="105"/>
      <c r="BD55" s="105"/>
      <c r="BE55" s="105"/>
      <c r="BF55" s="105"/>
      <c r="BG55" s="105"/>
      <c r="BH55" s="123" t="s">
        <v>5</v>
      </c>
      <c r="BI55" s="122">
        <f>SUMIFS(BI$12:BI$31,$R$12:$R$31,BI52,$Q$12:$Q$31,BH55)</f>
        <v>0</v>
      </c>
      <c r="BJ55" s="122">
        <f>SUMIFS(BI$12:BI$31,$R$12:$R$31,BJ52,$Q$12:$Q$31,BH55)</f>
        <v>0</v>
      </c>
      <c r="BK55" s="122">
        <f>SUMIFS(BI$12:BI$31,$R$12:$R$31,BK52,$Q$12:$Q$31,BH55)</f>
        <v>0</v>
      </c>
      <c r="BL55" s="124">
        <f>SUMIFS(BI$12:BI$31,$R$12:$R$31,BL52,$Q$12:$Q$31,BH55)</f>
        <v>0</v>
      </c>
      <c r="BO55" s="123" t="s">
        <v>5</v>
      </c>
      <c r="BP55" s="122">
        <f>SUMIFS(BP$12:BP$31,$R$12:$R$31,BP52,$Q$12:$Q$31,BO55)</f>
        <v>0</v>
      </c>
      <c r="BQ55" s="122">
        <f>SUMIFS(BP$12:BP$31,$R$12:$R$31,BQ52,$Q$12:$Q$31,BO55)</f>
        <v>0</v>
      </c>
      <c r="BR55" s="122">
        <f>SUMIFS(BP$12:BP$31,$R$12:$R$31,BR52,$Q$12:$Q$31,BO55)</f>
        <v>0</v>
      </c>
      <c r="BS55" s="124">
        <f>SUMIFS(BP$12:BP$31,$R$12:$R$31,BS52,$Q$12:$Q$31,BO55)</f>
        <v>0</v>
      </c>
      <c r="BV55" s="123" t="s">
        <v>5</v>
      </c>
      <c r="BW55" s="122">
        <f>SUMIFS(BW$12:BW$31,$R$12:$R$31,BW52,$Q$12:$Q$31,BV55)</f>
        <v>0</v>
      </c>
      <c r="BX55" s="122">
        <f>SUMIFS(BW$12:BW$31,$R$12:$R$31,BX52,$Q$12:$Q$31,BV55)</f>
        <v>0</v>
      </c>
      <c r="BY55" s="122">
        <f>SUMIFS(BW$12:BW$31,$R$12:$R$31,BY52,$Q$12:$Q$31,BV55)</f>
        <v>0</v>
      </c>
      <c r="BZ55" s="124">
        <f>SUMIFS(BW$12:BW$31,$R$12:$R$31,BZ52,$Q$12:$Q$31,BV55)</f>
        <v>0</v>
      </c>
      <c r="CC55" s="123" t="s">
        <v>5</v>
      </c>
      <c r="CD55" s="122">
        <f>SUMIFS(CD$12:CD$31,$R$12:$R$31,CD52,$Q$12:$Q$31,CC55)</f>
        <v>0</v>
      </c>
      <c r="CE55" s="122">
        <f>SUMIFS(CD$12:CD$31,$R$12:$R$31,CE52,$Q$12:$Q$31,CC55)</f>
        <v>0</v>
      </c>
      <c r="CF55" s="122">
        <f>SUMIFS(CD$12:CD$31,$R$12:$R$31,CF52,$Q$12:$Q$31,CC55)</f>
        <v>0</v>
      </c>
      <c r="CG55" s="124">
        <f>SUMIFS(CD$12:CD$31,$R$12:$R$31,CG52,$Q$12:$Q$31,CC55)</f>
        <v>0</v>
      </c>
      <c r="CJ55" s="123" t="s">
        <v>5</v>
      </c>
      <c r="CK55" s="122">
        <f>SUMIFS(CK$12:CK$31,$R$12:$R$31,CK52,$Q$12:$Q$31,CJ55)</f>
        <v>0</v>
      </c>
      <c r="CL55" s="122">
        <f>SUMIFS(CK$12:CK$31,$R$12:$R$31,CL52,$Q$12:$Q$31,CJ55)</f>
        <v>0</v>
      </c>
      <c r="CM55" s="122">
        <f>SUMIFS(CK$12:CK$31,$R$12:$R$31,CM52,$Q$12:$Q$31,CJ55)</f>
        <v>0</v>
      </c>
      <c r="CN55" s="124">
        <f>SUMIFS(CK$12:CK$31,$R$12:$R$31,CN52,$Q$12:$Q$31,CJ55)</f>
        <v>0</v>
      </c>
      <c r="CQ55" s="123" t="s">
        <v>5</v>
      </c>
      <c r="CR55" s="122">
        <f>SUMIFS(CR$12:CR$31,$R$12:$R$31,CR52,$Q$12:$Q$31,CQ55)</f>
        <v>0</v>
      </c>
      <c r="CS55" s="122">
        <f>SUMIFS(CR$12:CR$31,$R$12:$R$31,CS52,$Q$12:$Q$31,CQ55)</f>
        <v>0</v>
      </c>
      <c r="CT55" s="122">
        <f>SUMIFS(CR$12:CR$31,$R$12:$R$31,CT52,$Q$12:$Q$31,CQ55)</f>
        <v>0</v>
      </c>
      <c r="CU55" s="124">
        <f>SUMIFS(CR$12:CR$31,$R$12:$R$31,CU52,$Q$12:$Q$31,CQ55)</f>
        <v>0</v>
      </c>
      <c r="CX55" s="123" t="s">
        <v>5</v>
      </c>
      <c r="CY55" s="122">
        <f>SUMIFS(CY$12:CY$31,$R$12:$R$31,CY52,$Q$12:$Q$31,CX55)</f>
        <v>0</v>
      </c>
      <c r="CZ55" s="122">
        <f>SUMIFS(CY$12:CY$31,$R$12:$R$31,CZ52,$Q$12:$Q$31,CX55)</f>
        <v>0</v>
      </c>
      <c r="DA55" s="122">
        <f>SUMIFS(CY$12:CY$31,$R$12:$R$31,DA52,$Q$12:$Q$31,CX55)</f>
        <v>0</v>
      </c>
      <c r="DB55" s="124">
        <f>SUMIFS(CY$12:CY$31,$R$12:$R$31,DB52,$Q$12:$Q$31,CX55)</f>
        <v>0</v>
      </c>
      <c r="DE55" s="123" t="s">
        <v>5</v>
      </c>
      <c r="DF55" s="122">
        <f>SUMIFS(DF$12:DF$31,$R$12:$R$31,DF52,$Q$12:$Q$31,DE55)</f>
        <v>0</v>
      </c>
      <c r="DG55" s="122">
        <f>SUMIFS(DF$12:DF$31,$R$12:$R$31,DG52,$Q$12:$Q$31,DE55)</f>
        <v>0</v>
      </c>
      <c r="DH55" s="122">
        <f>SUMIFS(DF$12:DF$31,$R$12:$R$31,DH52,$Q$12:$Q$31,DE55)</f>
        <v>0</v>
      </c>
      <c r="DI55" s="124">
        <f>SUMIFS(DF$12:DF$31,$R$12:$R$31,DI52,$Q$12:$Q$31,DE55)</f>
        <v>0</v>
      </c>
      <c r="DL55" s="123" t="s">
        <v>5</v>
      </c>
      <c r="DM55" s="122">
        <f>SUMIFS(DM$12:DM$31,$R$12:$R$31,DM52,$Q$12:$Q$31,DL55)</f>
        <v>0</v>
      </c>
      <c r="DN55" s="122">
        <f>SUMIFS(DM$12:DM$31,$R$12:$R$31,DN52,$Q$12:$Q$31,DL55)</f>
        <v>0</v>
      </c>
      <c r="DO55" s="122">
        <f>SUMIFS(DM$12:DM$31,$R$12:$R$31,DO52,$Q$12:$Q$31,DL55)</f>
        <v>0</v>
      </c>
      <c r="DP55" s="124">
        <f>SUMIFS(DM$12:DM$31,$R$12:$R$31,DP52,$Q$12:$Q$31,DL55)</f>
        <v>0</v>
      </c>
    </row>
    <row r="56" spans="1:120" ht="19.5" customHeight="1">
      <c r="W56" s="297" t="s">
        <v>28</v>
      </c>
      <c r="X56" s="98">
        <f>SUM(X52:X55)</f>
        <v>6826900</v>
      </c>
      <c r="Y56" s="98">
        <f>SUM(Y52:Y55)</f>
        <v>37100</v>
      </c>
      <c r="Z56" s="98">
        <f>SUM(Z52:Z55)</f>
        <v>160700</v>
      </c>
      <c r="AA56" s="99">
        <f>SUM(AA52:AA55)</f>
        <v>0</v>
      </c>
      <c r="AC56" s="305" t="s">
        <v>60</v>
      </c>
      <c r="AD56" s="313">
        <f>AF43</f>
        <v>0</v>
      </c>
      <c r="AE56" s="313">
        <f>AF48</f>
        <v>0</v>
      </c>
      <c r="AF56" s="313">
        <f t="shared" si="85"/>
        <v>0</v>
      </c>
      <c r="AG56" s="314" t="e">
        <f t="shared" si="86"/>
        <v>#DIV/0!</v>
      </c>
      <c r="AH56" s="76"/>
      <c r="AJ56" s="305" t="s">
        <v>60</v>
      </c>
      <c r="AK56" s="309">
        <f t="shared" si="87"/>
        <v>0</v>
      </c>
      <c r="AL56" s="309">
        <f t="shared" si="88"/>
        <v>0</v>
      </c>
      <c r="AM56" s="309">
        <f t="shared" si="88"/>
        <v>0</v>
      </c>
      <c r="AN56" s="310" t="str">
        <f t="shared" si="89"/>
        <v/>
      </c>
      <c r="AO56"/>
      <c r="AP56" s="85"/>
      <c r="AQ56" s="87"/>
      <c r="BH56" s="123" t="s">
        <v>3</v>
      </c>
      <c r="BI56" s="122">
        <f>SUMIFS(BI$12:BI$31,$R$12:$R$31,BI52,$Q$12:$Q$31,BH56)</f>
        <v>0</v>
      </c>
      <c r="BJ56" s="122">
        <f>SUMIFS(BI$12:BI$31,$R$12:$R$31,BJ52,$Q$12:$Q$31,BH56)</f>
        <v>0</v>
      </c>
      <c r="BK56" s="122">
        <f>SUMIFS(BI$12:BI$31,$R$12:$R$31,BK52,$Q$12:$Q$31,BH56)</f>
        <v>0</v>
      </c>
      <c r="BL56" s="124">
        <f>SUMIFS(BI$12:BI$31,$R$12:$R$31,BL52,$Q$12:$Q$31,BH56)</f>
        <v>0</v>
      </c>
      <c r="BO56" s="123" t="s">
        <v>3</v>
      </c>
      <c r="BP56" s="122">
        <f>SUMIFS(BP$12:BP$31,$R$12:$R$31,BP52,$Q$12:$Q$31,BO56)</f>
        <v>0</v>
      </c>
      <c r="BQ56" s="122">
        <f>SUMIFS(BP$12:BP$31,$R$12:$R$31,BQ52,$Q$12:$Q$31,BO56)</f>
        <v>0</v>
      </c>
      <c r="BR56" s="122">
        <f>SUMIFS(BP$12:BP$31,$R$12:$R$31,BR52,$Q$12:$Q$31,BO56)</f>
        <v>0</v>
      </c>
      <c r="BS56" s="124">
        <f>SUMIFS(BP$12:BP$31,$R$12:$R$31,BS52,$Q$12:$Q$31,BO56)</f>
        <v>0</v>
      </c>
      <c r="BV56" s="123" t="s">
        <v>3</v>
      </c>
      <c r="BW56" s="122">
        <f>SUMIFS(BW$12:BW$31,$R$12:$R$31,BW52,$Q$12:$Q$31,BV56)</f>
        <v>0</v>
      </c>
      <c r="BX56" s="122">
        <f>SUMIFS(BW$12:BW$31,$R$12:$R$31,BX52,$Q$12:$Q$31,BV56)</f>
        <v>0</v>
      </c>
      <c r="BY56" s="122">
        <f>SUMIFS(BW$12:BW$31,$R$12:$R$31,BY52,$Q$12:$Q$31,BV56)</f>
        <v>0</v>
      </c>
      <c r="BZ56" s="124">
        <f>SUMIFS(BW$12:BW$31,$R$12:$R$31,BZ52,$Q$12:$Q$31,BV56)</f>
        <v>0</v>
      </c>
      <c r="CC56" s="123" t="s">
        <v>3</v>
      </c>
      <c r="CD56" s="122">
        <f>SUMIFS(CD$12:CD$31,$R$12:$R$31,CD52,$Q$12:$Q$31,CC56)</f>
        <v>0</v>
      </c>
      <c r="CE56" s="122">
        <f>SUMIFS(CD$12:CD$31,$R$12:$R$31,CE52,$Q$12:$Q$31,CC56)</f>
        <v>0</v>
      </c>
      <c r="CF56" s="122">
        <f>SUMIFS(CD$12:CD$31,$R$12:$R$31,CF52,$Q$12:$Q$31,CC56)</f>
        <v>0</v>
      </c>
      <c r="CG56" s="124">
        <f>SUMIFS(CD$12:CD$31,$R$12:$R$31,CG52,$Q$12:$Q$31,CC56)</f>
        <v>0</v>
      </c>
      <c r="CJ56" s="123" t="s">
        <v>3</v>
      </c>
      <c r="CK56" s="122">
        <f>SUMIFS(CK$12:CK$31,$R$12:$R$31,CK52,$Q$12:$Q$31,CJ56)</f>
        <v>0</v>
      </c>
      <c r="CL56" s="122">
        <f>SUMIFS(CK$12:CK$31,$R$12:$R$31,CL52,$Q$12:$Q$31,CJ56)</f>
        <v>0</v>
      </c>
      <c r="CM56" s="122">
        <f>SUMIFS(CK$12:CK$31,$R$12:$R$31,CM52,$Q$12:$Q$31,CJ56)</f>
        <v>0</v>
      </c>
      <c r="CN56" s="124">
        <f>SUMIFS(CK$12:CK$31,$R$12:$R$31,CN52,$Q$12:$Q$31,CJ56)</f>
        <v>0</v>
      </c>
      <c r="CQ56" s="123" t="s">
        <v>3</v>
      </c>
      <c r="CR56" s="122">
        <f>SUMIFS(CR$12:CR$31,$R$12:$R$31,CR52,$Q$12:$Q$31,CQ56)</f>
        <v>0</v>
      </c>
      <c r="CS56" s="122">
        <f>SUMIFS(CR$12:CR$31,$R$12:$R$31,CS52,$Q$12:$Q$31,CQ56)</f>
        <v>0</v>
      </c>
      <c r="CT56" s="122">
        <f>SUMIFS(CR$12:CR$31,$R$12:$R$31,CT52,$Q$12:$Q$31,CQ56)</f>
        <v>0</v>
      </c>
      <c r="CU56" s="124">
        <f>SUMIFS(CR$12:CR$31,$R$12:$R$31,CU52,$Q$12:$Q$31,CQ56)</f>
        <v>0</v>
      </c>
      <c r="CX56" s="123" t="s">
        <v>3</v>
      </c>
      <c r="CY56" s="122">
        <f>SUMIFS(CY$12:CY$31,$R$12:$R$31,CY52,$Q$12:$Q$31,CX56)</f>
        <v>0</v>
      </c>
      <c r="CZ56" s="122">
        <f>SUMIFS(CY$12:CY$31,$R$12:$R$31,CZ52,$Q$12:$Q$31,CX56)</f>
        <v>0</v>
      </c>
      <c r="DA56" s="122">
        <f>SUMIFS(CY$12:CY$31,$R$12:$R$31,DA52,$Q$12:$Q$31,CX56)</f>
        <v>0</v>
      </c>
      <c r="DB56" s="124">
        <f>SUMIFS(CY$12:CY$31,$R$12:$R$31,DB52,$Q$12:$Q$31,CX56)</f>
        <v>0</v>
      </c>
      <c r="DE56" s="123" t="s">
        <v>3</v>
      </c>
      <c r="DF56" s="122">
        <f>SUMIFS(DF$12:DF$31,$R$12:$R$31,DF52,$Q$12:$Q$31,DE56)</f>
        <v>0</v>
      </c>
      <c r="DG56" s="122">
        <f>SUMIFS(DF$12:DF$31,$R$12:$R$31,DG52,$Q$12:$Q$31,DE56)</f>
        <v>0</v>
      </c>
      <c r="DH56" s="122">
        <f>SUMIFS(DF$12:DF$31,$R$12:$R$31,DH52,$Q$12:$Q$31,DE56)</f>
        <v>0</v>
      </c>
      <c r="DI56" s="124">
        <f>SUMIFS(DF$12:DF$31,$R$12:$R$31,DI52,$Q$12:$Q$31,DE56)</f>
        <v>0</v>
      </c>
      <c r="DL56" s="123" t="s">
        <v>3</v>
      </c>
      <c r="DM56" s="122">
        <f>SUMIFS(DM$12:DM$31,$R$12:$R$31,DM52,$Q$12:$Q$31,DL56)</f>
        <v>0</v>
      </c>
      <c r="DN56" s="122">
        <f>SUMIFS(DM$12:DM$31,$R$12:$R$31,DN52,$Q$12:$Q$31,DL56)</f>
        <v>0</v>
      </c>
      <c r="DO56" s="122">
        <f>SUMIFS(DM$12:DM$31,$R$12:$R$31,DO52,$Q$12:$Q$31,DL56)</f>
        <v>0</v>
      </c>
      <c r="DP56" s="124">
        <f>SUMIFS(DM$12:DM$31,$R$12:$R$31,DP52,$Q$12:$Q$31,DL56)</f>
        <v>0</v>
      </c>
    </row>
    <row r="57" spans="1:120" ht="19.5" customHeight="1">
      <c r="W57" s="299" t="s">
        <v>8</v>
      </c>
      <c r="X57" s="300">
        <f>SUM(X56:AA56)</f>
        <v>7024700</v>
      </c>
      <c r="Y57" s="106"/>
      <c r="Z57" s="106"/>
      <c r="AA57" s="107"/>
      <c r="AC57" s="305" t="s">
        <v>8</v>
      </c>
      <c r="AD57" s="313">
        <f>AG44</f>
        <v>262373</v>
      </c>
      <c r="AE57" s="313">
        <f>AG49</f>
        <v>197957</v>
      </c>
      <c r="AF57" s="313">
        <f t="shared" si="85"/>
        <v>64416</v>
      </c>
      <c r="AG57" s="314">
        <f t="shared" si="86"/>
        <v>24.551306727445279</v>
      </c>
      <c r="AH57" s="76"/>
      <c r="AJ57" s="305" t="s">
        <v>177</v>
      </c>
      <c r="AK57" s="309">
        <f t="shared" si="87"/>
        <v>262</v>
      </c>
      <c r="AL57" s="309">
        <f t="shared" si="88"/>
        <v>198</v>
      </c>
      <c r="AM57" s="309">
        <f t="shared" si="88"/>
        <v>64</v>
      </c>
      <c r="AN57" s="310">
        <f t="shared" si="89"/>
        <v>25</v>
      </c>
      <c r="AO57"/>
      <c r="AP57" s="85"/>
      <c r="AQ57" s="87"/>
      <c r="BH57" s="127" t="s">
        <v>23</v>
      </c>
      <c r="BI57" s="128">
        <f>SUM(BI53:BI56)</f>
        <v>0</v>
      </c>
      <c r="BJ57" s="128">
        <f>SUM(BJ53:BJ56)</f>
        <v>0</v>
      </c>
      <c r="BK57" s="128">
        <f>SUM(BK53:BK56)</f>
        <v>0</v>
      </c>
      <c r="BL57" s="150">
        <f>SUM(BL53:BL56)</f>
        <v>0</v>
      </c>
      <c r="BO57" s="127" t="s">
        <v>23</v>
      </c>
      <c r="BP57" s="128">
        <f>SUM(BP53:BP56)</f>
        <v>0</v>
      </c>
      <c r="BQ57" s="128">
        <f>SUM(BQ53:BQ56)</f>
        <v>0</v>
      </c>
      <c r="BR57" s="128">
        <f>SUM(BR53:BR56)</f>
        <v>0</v>
      </c>
      <c r="BS57" s="150">
        <f>SUM(BS53:BS56)</f>
        <v>0</v>
      </c>
      <c r="BV57" s="127" t="s">
        <v>23</v>
      </c>
      <c r="BW57" s="128">
        <f>SUM(BW53:BW56)</f>
        <v>0</v>
      </c>
      <c r="BX57" s="128">
        <f>SUM(BX53:BX56)</f>
        <v>0</v>
      </c>
      <c r="BY57" s="128">
        <f>SUM(BY53:BY56)</f>
        <v>0</v>
      </c>
      <c r="BZ57" s="150">
        <f>SUM(BZ53:BZ56)</f>
        <v>0</v>
      </c>
      <c r="CC57" s="127" t="s">
        <v>23</v>
      </c>
      <c r="CD57" s="128">
        <f>SUM(CD53:CD56)</f>
        <v>0</v>
      </c>
      <c r="CE57" s="128">
        <f>SUM(CE53:CE56)</f>
        <v>0</v>
      </c>
      <c r="CF57" s="128">
        <f>SUM(CF53:CF56)</f>
        <v>0</v>
      </c>
      <c r="CG57" s="150">
        <f>SUM(CG53:CG56)</f>
        <v>0</v>
      </c>
      <c r="CJ57" s="127" t="s">
        <v>23</v>
      </c>
      <c r="CK57" s="128">
        <f>SUM(CK53:CK56)</f>
        <v>0</v>
      </c>
      <c r="CL57" s="128">
        <f>SUM(CL53:CL56)</f>
        <v>0</v>
      </c>
      <c r="CM57" s="128">
        <f>SUM(CM53:CM56)</f>
        <v>0</v>
      </c>
      <c r="CN57" s="150">
        <f>SUM(CN53:CN56)</f>
        <v>0</v>
      </c>
      <c r="CQ57" s="127" t="s">
        <v>23</v>
      </c>
      <c r="CR57" s="128">
        <f>SUM(CR53:CR56)</f>
        <v>0</v>
      </c>
      <c r="CS57" s="128">
        <f>SUM(CS53:CS56)</f>
        <v>0</v>
      </c>
      <c r="CT57" s="128">
        <f>SUM(CT53:CT56)</f>
        <v>0</v>
      </c>
      <c r="CU57" s="150">
        <f>SUM(CU53:CU56)</f>
        <v>0</v>
      </c>
      <c r="CX57" s="127" t="s">
        <v>23</v>
      </c>
      <c r="CY57" s="128">
        <f>SUM(CY53:CY56)</f>
        <v>0</v>
      </c>
      <c r="CZ57" s="128">
        <f>SUM(CZ53:CZ56)</f>
        <v>0</v>
      </c>
      <c r="DA57" s="128">
        <f>SUM(DA53:DA56)</f>
        <v>0</v>
      </c>
      <c r="DB57" s="150">
        <f>SUM(DB53:DB56)</f>
        <v>0</v>
      </c>
      <c r="DE57" s="127" t="s">
        <v>23</v>
      </c>
      <c r="DF57" s="128">
        <f>SUM(DF53:DF56)</f>
        <v>0</v>
      </c>
      <c r="DG57" s="128">
        <f>SUM(DG53:DG56)</f>
        <v>0</v>
      </c>
      <c r="DH57" s="128">
        <f>SUM(DH53:DH56)</f>
        <v>0</v>
      </c>
      <c r="DI57" s="150">
        <f>SUM(DI53:DI56)</f>
        <v>0</v>
      </c>
      <c r="DL57" s="127" t="s">
        <v>23</v>
      </c>
      <c r="DM57" s="128">
        <f>SUM(DM53:DM56)</f>
        <v>0</v>
      </c>
      <c r="DN57" s="128">
        <f>SUM(DN53:DN56)</f>
        <v>0</v>
      </c>
      <c r="DO57" s="128">
        <f>SUM(DO53:DO56)</f>
        <v>0</v>
      </c>
      <c r="DP57" s="150">
        <f>SUM(DP53:DP56)</f>
        <v>0</v>
      </c>
    </row>
    <row r="58" spans="1:120" ht="19.5" customHeight="1">
      <c r="AC58" s="306" t="s">
        <v>35</v>
      </c>
      <c r="AD58" s="315">
        <f>IF(AE32=0,0,AL32/$AE32*0.1)*100</f>
        <v>4643.7699115044243</v>
      </c>
      <c r="AE58" s="316">
        <f>IF(AF32=0,0,AN32/$AF32*0.1)*100</f>
        <v>3503.6637168141597</v>
      </c>
      <c r="AF58" s="313">
        <f t="shared" si="85"/>
        <v>1140.1061946902646</v>
      </c>
      <c r="AG58" s="314">
        <f t="shared" si="86"/>
        <v>24.551306727445262</v>
      </c>
      <c r="AH58" s="308" t="str">
        <f>IF(AG58&gt;=15,"達成","未達")</f>
        <v>達成</v>
      </c>
      <c r="AJ58" s="306" t="s">
        <v>35</v>
      </c>
      <c r="AK58" s="309">
        <f>ROUND(AD58/1000,0)</f>
        <v>5</v>
      </c>
      <c r="AL58" s="309">
        <f t="shared" si="88"/>
        <v>4</v>
      </c>
      <c r="AM58" s="309">
        <f t="shared" si="88"/>
        <v>1</v>
      </c>
      <c r="AN58" s="310">
        <f t="shared" si="89"/>
        <v>25</v>
      </c>
      <c r="AO58" s="304">
        <f>AR32/AN32</f>
        <v>0</v>
      </c>
      <c r="AP58" s="104"/>
      <c r="AQ58" s="105"/>
      <c r="BI58" s="151">
        <f>BI57+(BJ57*0.939)+(BK57*1.299)</f>
        <v>0</v>
      </c>
      <c r="BP58" s="151">
        <f>BP57+(BQ57*0.939)+(BR57*1.299)</f>
        <v>0</v>
      </c>
      <c r="BW58" s="151">
        <f>BW57+(BX57*0.939)+(BY57*1.299)</f>
        <v>0</v>
      </c>
    </row>
    <row r="59" spans="1:120" ht="19.5" customHeight="1">
      <c r="A59" s="56"/>
      <c r="B59" s="56"/>
      <c r="C59" s="117"/>
      <c r="D59" s="56"/>
      <c r="Q59" s="112"/>
      <c r="AM59" s="303" t="s">
        <v>36</v>
      </c>
      <c r="AN59" s="304">
        <f>AQ32/AL32</f>
        <v>0</v>
      </c>
      <c r="AP59" s="85"/>
      <c r="AR59" s="87"/>
      <c r="AS59" s="87"/>
      <c r="AT59" s="87"/>
      <c r="AU59" s="87"/>
      <c r="AV59" s="87"/>
      <c r="AW59" s="87"/>
      <c r="AX59" s="87"/>
      <c r="AY59" s="87"/>
      <c r="AZ59" s="87"/>
      <c r="BA59" s="87"/>
      <c r="BB59" s="87"/>
      <c r="BC59" s="87"/>
      <c r="BD59" s="87"/>
      <c r="BE59" s="87"/>
      <c r="BF59" s="87"/>
      <c r="BG59" s="87"/>
      <c r="BH59" s="118"/>
      <c r="BI59" s="395" t="s">
        <v>27</v>
      </c>
      <c r="BJ59" s="396"/>
      <c r="BK59" s="387"/>
      <c r="BL59" s="388"/>
      <c r="BN59" s="87"/>
      <c r="BO59" s="118"/>
      <c r="BP59" s="395" t="s">
        <v>27</v>
      </c>
      <c r="BQ59" s="396"/>
      <c r="BR59" s="387"/>
      <c r="BS59" s="388"/>
      <c r="BU59" s="87"/>
      <c r="BV59" s="118"/>
      <c r="BW59" s="395" t="s">
        <v>27</v>
      </c>
      <c r="BX59" s="396"/>
      <c r="BY59" s="387"/>
      <c r="BZ59" s="388"/>
      <c r="CC59" s="118"/>
      <c r="CD59" s="395" t="s">
        <v>27</v>
      </c>
      <c r="CE59" s="396"/>
      <c r="CF59" s="387"/>
      <c r="CG59" s="388"/>
      <c r="CI59" s="67"/>
      <c r="CJ59" s="118"/>
      <c r="CK59" s="395" t="s">
        <v>27</v>
      </c>
      <c r="CL59" s="396"/>
      <c r="CM59" s="387"/>
      <c r="CN59" s="388"/>
      <c r="CP59" s="87"/>
      <c r="CQ59" s="118"/>
      <c r="CR59" s="395" t="s">
        <v>27</v>
      </c>
      <c r="CS59" s="396"/>
      <c r="CT59" s="387"/>
      <c r="CU59" s="388"/>
      <c r="CV59" s="87"/>
      <c r="CX59" s="118"/>
      <c r="CY59" s="395" t="s">
        <v>27</v>
      </c>
      <c r="CZ59" s="396"/>
      <c r="DA59" s="387"/>
      <c r="DB59" s="388"/>
      <c r="DE59" s="118"/>
      <c r="DF59" s="395" t="s">
        <v>27</v>
      </c>
      <c r="DG59" s="396"/>
      <c r="DH59" s="387"/>
      <c r="DI59" s="388"/>
      <c r="DL59" s="118"/>
      <c r="DM59" s="395" t="s">
        <v>27</v>
      </c>
      <c r="DN59" s="396"/>
      <c r="DO59" s="387"/>
      <c r="DP59" s="388"/>
    </row>
    <row r="60" spans="1:120" ht="19.5" customHeight="1">
      <c r="Q60" s="112"/>
      <c r="AP60" s="104"/>
      <c r="AQ60" s="64"/>
      <c r="AR60" s="105"/>
      <c r="AS60" s="105"/>
      <c r="AT60" s="105"/>
      <c r="AU60" s="105"/>
      <c r="AV60" s="105"/>
      <c r="AW60" s="105"/>
      <c r="AX60" s="105"/>
      <c r="AY60" s="105"/>
      <c r="AZ60" s="105"/>
      <c r="BA60" s="105"/>
      <c r="BB60" s="105"/>
      <c r="BC60" s="105"/>
      <c r="BD60" s="105"/>
      <c r="BE60" s="105"/>
      <c r="BF60" s="105"/>
      <c r="BG60" s="105"/>
      <c r="BH60" s="120"/>
      <c r="BI60" s="119" t="s">
        <v>4</v>
      </c>
      <c r="BJ60" s="119" t="s">
        <v>6</v>
      </c>
      <c r="BK60" s="119" t="s">
        <v>16</v>
      </c>
      <c r="BL60" s="121" t="s">
        <v>18</v>
      </c>
      <c r="BM60" s="64"/>
      <c r="BN60" s="87"/>
      <c r="BO60" s="120"/>
      <c r="BP60" s="119" t="s">
        <v>4</v>
      </c>
      <c r="BQ60" s="119" t="s">
        <v>6</v>
      </c>
      <c r="BR60" s="119" t="s">
        <v>16</v>
      </c>
      <c r="BS60" s="121" t="s">
        <v>18</v>
      </c>
      <c r="BT60" s="64"/>
      <c r="BU60" s="87"/>
      <c r="BV60" s="120"/>
      <c r="BW60" s="119" t="s">
        <v>4</v>
      </c>
      <c r="BX60" s="119" t="s">
        <v>6</v>
      </c>
      <c r="BY60" s="119" t="s">
        <v>16</v>
      </c>
      <c r="BZ60" s="121" t="s">
        <v>18</v>
      </c>
      <c r="CC60" s="120"/>
      <c r="CD60" s="119" t="s">
        <v>4</v>
      </c>
      <c r="CE60" s="119" t="s">
        <v>6</v>
      </c>
      <c r="CF60" s="119" t="s">
        <v>16</v>
      </c>
      <c r="CG60" s="121" t="s">
        <v>18</v>
      </c>
      <c r="CH60" s="64"/>
      <c r="CI60" s="67"/>
      <c r="CJ60" s="120"/>
      <c r="CK60" s="119" t="s">
        <v>4</v>
      </c>
      <c r="CL60" s="119" t="s">
        <v>6</v>
      </c>
      <c r="CM60" s="119" t="s">
        <v>16</v>
      </c>
      <c r="CN60" s="121" t="s">
        <v>18</v>
      </c>
      <c r="CP60" s="87"/>
      <c r="CQ60" s="120"/>
      <c r="CR60" s="119" t="s">
        <v>4</v>
      </c>
      <c r="CS60" s="119" t="s">
        <v>6</v>
      </c>
      <c r="CT60" s="119" t="s">
        <v>16</v>
      </c>
      <c r="CU60" s="121" t="s">
        <v>18</v>
      </c>
      <c r="CV60" s="87"/>
      <c r="CX60" s="120"/>
      <c r="CY60" s="119" t="s">
        <v>4</v>
      </c>
      <c r="CZ60" s="119" t="s">
        <v>6</v>
      </c>
      <c r="DA60" s="119" t="s">
        <v>16</v>
      </c>
      <c r="DB60" s="121" t="s">
        <v>18</v>
      </c>
      <c r="DE60" s="120"/>
      <c r="DF60" s="119" t="s">
        <v>4</v>
      </c>
      <c r="DG60" s="119" t="s">
        <v>6</v>
      </c>
      <c r="DH60" s="119" t="s">
        <v>16</v>
      </c>
      <c r="DI60" s="121" t="s">
        <v>18</v>
      </c>
      <c r="DL60" s="120"/>
      <c r="DM60" s="119" t="s">
        <v>4</v>
      </c>
      <c r="DN60" s="119" t="s">
        <v>6</v>
      </c>
      <c r="DO60" s="119" t="s">
        <v>16</v>
      </c>
      <c r="DP60" s="121" t="s">
        <v>18</v>
      </c>
    </row>
    <row r="61" spans="1:120" ht="19.5" customHeight="1">
      <c r="AO61" s="105"/>
      <c r="AP61" s="104"/>
      <c r="AQ61" s="184"/>
      <c r="AR61" s="64"/>
      <c r="AS61" s="64"/>
      <c r="AT61" s="64"/>
      <c r="AU61" s="64"/>
      <c r="AV61" s="64"/>
      <c r="AW61" s="64"/>
      <c r="AX61" s="64"/>
      <c r="AY61" s="64"/>
      <c r="AZ61" s="64"/>
      <c r="BA61" s="64"/>
      <c r="BB61" s="64"/>
      <c r="BC61" s="64"/>
      <c r="BD61" s="64"/>
      <c r="BE61" s="64"/>
      <c r="BF61" s="64"/>
      <c r="BG61" s="64"/>
      <c r="BH61" s="123">
        <v>1.1499999999999999</v>
      </c>
      <c r="BI61" s="122">
        <f>SUMIFS(BK12:BK31,$R$12:$R$31,$BI$60,$Q$12:$Q$31,$BH$61)</f>
        <v>0</v>
      </c>
      <c r="BJ61" s="122">
        <f>SUMIFS(BK12:BK31,$R$12:$R$31,$BJ$60,$Q$12:$Q$31,$BH$61)</f>
        <v>0</v>
      </c>
      <c r="BK61" s="122">
        <f>SUMIFS(BK12:BK31,$R$12:$R$31,$BK$60,$Q$12:$Q$31,$BH$61)</f>
        <v>0</v>
      </c>
      <c r="BL61" s="124">
        <f>SUMIFS(BK12:BK31,$R$12:$R$31,$BL$60,$Q$12:$Q$31,$BH$61)</f>
        <v>0</v>
      </c>
      <c r="BM61" s="184"/>
      <c r="BN61" s="87"/>
      <c r="BO61" s="123">
        <v>1.1499999999999999</v>
      </c>
      <c r="BP61" s="122">
        <f>SUMIFS(BR12:BR31,$R$12:$R$31,$BI$60,$Q$12:$Q$31,$BH$61)</f>
        <v>0</v>
      </c>
      <c r="BQ61" s="122">
        <f>SUMIFS(BR12:BR31,$R$12:$R$31,$BJ$60,$Q$12:$Q$31,$BH$61)</f>
        <v>0</v>
      </c>
      <c r="BR61" s="122">
        <f>SUMIFS(BR12:BR31,$R$12:$R$31,$BK$60,$Q$12:$Q$31,$BH$61)</f>
        <v>0</v>
      </c>
      <c r="BS61" s="124">
        <f>SUMIFS(BR12:BR31,$R$12:$R$31,$BL$60,$Q$12:$Q$31,$BH$61)</f>
        <v>0</v>
      </c>
      <c r="BT61" s="184"/>
      <c r="BU61" s="87"/>
      <c r="BV61" s="123">
        <v>1.1499999999999999</v>
      </c>
      <c r="BW61" s="122">
        <f>SUMIFS(BY12:BY31,$R$12:$R$31,$BI$60,$Q$12:$Q$31,$BH$61)</f>
        <v>0</v>
      </c>
      <c r="BX61" s="122">
        <f>SUMIFS(BY12:BY31,$R$12:$R$31,$BJ$60,$Q$12:$Q$31,$BH$61)</f>
        <v>0</v>
      </c>
      <c r="BY61" s="122">
        <f>SUMIFS(BY12:BY31,$R$12:$R$31,$BK$60,$Q$12:$Q$31,$BH$61)</f>
        <v>0</v>
      </c>
      <c r="BZ61" s="124">
        <f>SUMIFS(BY12:BY31,$R$12:$R$31,$BL$60,$Q$12:$Q$31,$BH$61)</f>
        <v>0</v>
      </c>
      <c r="CC61" s="123">
        <v>1.1499999999999999</v>
      </c>
      <c r="CD61" s="122">
        <f>SUMIFS(CF12:CF31,$R$12:$R$31,$BI$60,$Q$12:$Q$31,$BH$61)</f>
        <v>0</v>
      </c>
      <c r="CE61" s="122">
        <f>SUMIFS(CF12:CF31,$R$12:$R$31,$BJ$60,$Q$12:$Q$31,$BH$61)</f>
        <v>0</v>
      </c>
      <c r="CF61" s="122">
        <f>SUMIFS(CF12:CF31,$R$12:$R$31,$BK$60,$Q$12:$Q$31,$BH$61)</f>
        <v>0</v>
      </c>
      <c r="CG61" s="124">
        <f>SUMIFS(CF12:CF31,$R$12:$R$31,$BL$60,$Q$12:$Q$31,$BH$61)</f>
        <v>0</v>
      </c>
      <c r="CH61" s="184"/>
      <c r="CI61" s="67"/>
      <c r="CJ61" s="123">
        <v>1.1499999999999999</v>
      </c>
      <c r="CK61" s="122">
        <f>SUMIFS(CM12:CM31,$R$12:$R$31,$BI$60,$Q$12:$Q$31,$BH$61)</f>
        <v>0</v>
      </c>
      <c r="CL61" s="122">
        <f>SUMIFS(CM12:CM31,$R$12:$R$31,$BJ$60,$Q$12:$Q$31,$BH$61)</f>
        <v>0</v>
      </c>
      <c r="CM61" s="122">
        <f>SUMIFS(CM12:CM31,$R$12:$R$31,$BK$60,$Q$12:$Q$31,$BH$61)</f>
        <v>0</v>
      </c>
      <c r="CN61" s="124">
        <f>SUMIFS(CM12:CM31,$R$12:$R$31,$BL$60,$Q$12:$Q$31,$BH$61)</f>
        <v>0</v>
      </c>
      <c r="CP61" s="87"/>
      <c r="CQ61" s="123">
        <v>1.1499999999999999</v>
      </c>
      <c r="CR61" s="122">
        <f>SUMIFS(CT12:CT31,$R$12:$R$31,$BI$60,$Q$12:$Q$31,$BH$61)</f>
        <v>0</v>
      </c>
      <c r="CS61" s="122">
        <f>SUMIFS(CT12:CT31,$R$12:$R$31,$BJ$60,$Q$12:$Q$31,$BH$61)</f>
        <v>0</v>
      </c>
      <c r="CT61" s="122">
        <f>SUMIFS(CT12:CT31,$R$12:$R$31,$BK$60,$Q$12:$Q$31,$BH$61)</f>
        <v>0</v>
      </c>
      <c r="CU61" s="124">
        <f>SUMIFS(CT12:CT31,$R$12:$R$31,$BL$60,$Q$12:$Q$31,$BH$61)</f>
        <v>0</v>
      </c>
      <c r="CV61" s="87"/>
      <c r="CX61" s="123">
        <v>1.1499999999999999</v>
      </c>
      <c r="CY61" s="122">
        <f>SUMIFS(DA12:DA31,$R$12:$R$31,$BI$60,$Q$12:$Q$31,$BH$61)</f>
        <v>0</v>
      </c>
      <c r="CZ61" s="122">
        <f>SUMIFS(DA12:DA31,$R$12:$R$31,$BJ$60,$Q$12:$Q$31,$BH$61)</f>
        <v>0</v>
      </c>
      <c r="DA61" s="122">
        <f>SUMIFS(DA12:DA31,$R$12:$R$31,$BK$60,$Q$12:$Q$31,$BH$61)</f>
        <v>0</v>
      </c>
      <c r="DB61" s="124">
        <f>SUMIFS(DA12:DA31,$R$12:$R$31,$BL$60,$Q$12:$Q$31,$BH$61)</f>
        <v>0</v>
      </c>
      <c r="DE61" s="123">
        <v>1.1499999999999999</v>
      </c>
      <c r="DF61" s="122">
        <f>SUMIFS(DH12:DH31,$R$12:$R$31,$BI$60,$Q$12:$Q$31,$BH$61)</f>
        <v>0</v>
      </c>
      <c r="DG61" s="122">
        <f>SUMIFS(DH12:DH31,$R$12:$R$31,$BJ$60,$Q$12:$Q$31,$BH$61)</f>
        <v>0</v>
      </c>
      <c r="DH61" s="122">
        <f>SUMIFS(DH12:DH31,$R$12:$R$31,$BK$60,$Q$12:$Q$31,$BH$61)</f>
        <v>0</v>
      </c>
      <c r="DI61" s="124">
        <f>SUMIFS(DH12:DH31,$R$12:$R$31,$BL$60,$Q$12:$Q$31,$BH$61)</f>
        <v>0</v>
      </c>
      <c r="DL61" s="123">
        <v>1.1499999999999999</v>
      </c>
      <c r="DM61" s="122">
        <f>SUMIFS(DO12:DO31,$R$12:$R$31,$BI$60,$Q$12:$Q$31,$BH$61)</f>
        <v>0</v>
      </c>
      <c r="DN61" s="122">
        <f>SUMIFS(DO12:DO31,$R$12:$R$31,$BJ$60,$Q$12:$Q$31,$BH$61)</f>
        <v>0</v>
      </c>
      <c r="DO61" s="122">
        <f>SUMIFS(DO12:DO31,$R$12:$R$31,$BK$60,$Q$12:$Q$31,$BH$61)</f>
        <v>0</v>
      </c>
      <c r="DP61" s="124">
        <f>SUMIFS(DO12:DO31,$R$12:$R$31,$BL$60,$Q$12:$Q$31,$BH$61)</f>
        <v>0</v>
      </c>
    </row>
    <row r="62" spans="1:120" ht="19.5" customHeight="1">
      <c r="AM62" s="105"/>
      <c r="AN62" s="105"/>
      <c r="AO62" s="105"/>
      <c r="AP62" s="104"/>
      <c r="AQ62" s="184"/>
      <c r="AR62" s="64"/>
      <c r="AS62" s="64"/>
      <c r="AT62" s="64"/>
      <c r="AU62" s="64"/>
      <c r="AV62" s="64"/>
      <c r="AW62" s="64"/>
      <c r="AX62" s="64"/>
      <c r="AY62" s="64"/>
      <c r="AZ62" s="64"/>
      <c r="BA62" s="64"/>
      <c r="BB62" s="64"/>
      <c r="BC62" s="64"/>
      <c r="BD62" s="64"/>
      <c r="BE62" s="64"/>
      <c r="BF62" s="64"/>
      <c r="BG62" s="64"/>
      <c r="BH62" s="123" t="s">
        <v>7</v>
      </c>
      <c r="BI62" s="122">
        <f>SUMIFS(BK12:BK31,$R$12:$R$31,$BI$60,$Q$12:$Q$31,$BH$62)</f>
        <v>0</v>
      </c>
      <c r="BJ62" s="122">
        <f>SUMIFS(BK12:BK31,$R$12:$R$31,$BJ$60,$Q$12:$Q$31,$BH$62)</f>
        <v>0</v>
      </c>
      <c r="BK62" s="122">
        <f>SUMIFS(BK12:BK31,$R$12:$R$31,$BK$60,$Q$12:$Q$31,$BH$62)</f>
        <v>0</v>
      </c>
      <c r="BL62" s="124">
        <f>SUMIFS(BK12:BK31,$R$12:$R$31,$BL$60,$Q$12:$Q$31,$BH$62)</f>
        <v>0</v>
      </c>
      <c r="BM62" s="184"/>
      <c r="BN62" s="105"/>
      <c r="BO62" s="123" t="s">
        <v>7</v>
      </c>
      <c r="BP62" s="122">
        <f>SUMIFS(BR12:BR31,$R$12:$R$31,$BI$60,$Q$12:$Q$31,$BH$62)</f>
        <v>0</v>
      </c>
      <c r="BQ62" s="122">
        <f>SUMIFS(BR12:BR31,$R$12:$R$31,$BJ$60,$Q$12:$Q$31,$BH$62)</f>
        <v>0</v>
      </c>
      <c r="BR62" s="122">
        <f>SUMIFS(BR12:BR31,$R$12:$R$31,$BK$60,$Q$12:$Q$31,$BH$62)</f>
        <v>0</v>
      </c>
      <c r="BS62" s="124">
        <f>SUMIFS(BR12:BR31,$R$12:$R$31,$BL$60,$Q$12:$Q$31,$BH$62)</f>
        <v>0</v>
      </c>
      <c r="BT62" s="184"/>
      <c r="BU62" s="105"/>
      <c r="BV62" s="123" t="s">
        <v>7</v>
      </c>
      <c r="BW62" s="122">
        <f>SUMIFS(BY12:BY31,$R$12:$R$31,$BI$60,$Q$12:$Q$31,$BH$62)</f>
        <v>0</v>
      </c>
      <c r="BX62" s="122">
        <f>SUMIFS(BY12:BY31,$R$12:$R$31,$BJ$60,$Q$12:$Q$31,$BH$62)</f>
        <v>0</v>
      </c>
      <c r="BY62" s="122">
        <f>SUMIFS(BY12:BY31,$R$12:$R$31,$BK$60,$Q$12:$Q$31,$BH$62)</f>
        <v>0</v>
      </c>
      <c r="BZ62" s="124">
        <f>SUMIFS(BY12:BY31,$R$12:$R$31,$BL$60,$Q$12:$Q$31,$BH$62)</f>
        <v>0</v>
      </c>
      <c r="CC62" s="123" t="s">
        <v>7</v>
      </c>
      <c r="CD62" s="122">
        <f>SUMIFS(CF12:CF31,$R$12:$R$31,$BI$60,$Q$12:$Q$31,$BH$62)</f>
        <v>0</v>
      </c>
      <c r="CE62" s="122">
        <f>SUMIFS(CF12:CF31,$R$12:$R$31,$BJ$60,$Q$12:$Q$31,$BH$62)</f>
        <v>0</v>
      </c>
      <c r="CF62" s="122">
        <f>SUMIFS(CF12:CF31,$R$12:$R$31,$BK$60,$Q$12:$Q$31,$BH$62)</f>
        <v>0</v>
      </c>
      <c r="CG62" s="124">
        <f>SUMIFS(CF12:CF31,$R$12:$R$31,$BL$60,$Q$12:$Q$31,$BH$62)</f>
        <v>0</v>
      </c>
      <c r="CH62" s="184"/>
      <c r="CI62" s="67"/>
      <c r="CJ62" s="123" t="s">
        <v>7</v>
      </c>
      <c r="CK62" s="122">
        <f>SUMIFS(CM12:CM31,$R$12:$R$31,$BI$60,$Q$12:$Q$31,$BH$62)</f>
        <v>0</v>
      </c>
      <c r="CL62" s="122">
        <f>SUMIFS(CM12:CM31,$R$12:$R$31,$BJ$60,$Q$12:$Q$31,$BH$62)</f>
        <v>0</v>
      </c>
      <c r="CM62" s="122">
        <f>SUMIFS(CM12:CM31,$R$12:$R$31,$BK$60,$Q$12:$Q$31,$BH$62)</f>
        <v>0</v>
      </c>
      <c r="CN62" s="124">
        <f>SUMIFS(CM12:CM31,$R$12:$R$31,$BL$60,$Q$12:$Q$31,$BH$62)</f>
        <v>0</v>
      </c>
      <c r="CP62" s="105"/>
      <c r="CQ62" s="123" t="s">
        <v>7</v>
      </c>
      <c r="CR62" s="122">
        <f>SUMIFS(CT12:CT31,$R$12:$R$31,$BI$60,$Q$12:$Q$31,$BH$62)</f>
        <v>0</v>
      </c>
      <c r="CS62" s="122">
        <f>SUMIFS(CT12:CT31,$R$12:$R$31,$BJ$60,$Q$12:$Q$31,$BH$62)</f>
        <v>0</v>
      </c>
      <c r="CT62" s="122">
        <f>SUMIFS(CT12:CT31,$R$12:$R$31,$BK$60,$Q$12:$Q$31,$BH$62)</f>
        <v>0</v>
      </c>
      <c r="CU62" s="124">
        <f>SUMIFS(CT12:CT31,$R$12:$R$31,$BL$60,$Q$12:$Q$31,$BH$62)</f>
        <v>0</v>
      </c>
      <c r="CV62" s="105"/>
      <c r="CX62" s="123" t="s">
        <v>7</v>
      </c>
      <c r="CY62" s="122">
        <f>SUMIFS(DA12:DA31,$R$12:$R$31,$BI$60,$Q$12:$Q$31,$BH$62)</f>
        <v>0</v>
      </c>
      <c r="CZ62" s="122">
        <f>SUMIFS(DA12:DA31,$R$12:$R$31,$BJ$60,$Q$12:$Q$31,$BH$62)</f>
        <v>0</v>
      </c>
      <c r="DA62" s="122">
        <f>SUMIFS(DA12:DA31,$R$12:$R$31,$BK$60,$Q$12:$Q$31,$BH$62)</f>
        <v>0</v>
      </c>
      <c r="DB62" s="124">
        <f>SUMIFS(DA12:DA31,$R$12:$R$31,$BL$60,$Q$12:$Q$31,$BH$62)</f>
        <v>0</v>
      </c>
      <c r="DE62" s="123" t="s">
        <v>7</v>
      </c>
      <c r="DF62" s="122">
        <f>SUMIFS(DH12:DH31,$R$12:$R$31,$BI$60,$Q$12:$Q$31,$BH$62)</f>
        <v>0</v>
      </c>
      <c r="DG62" s="122">
        <f>SUMIFS(DH12:DH31,$R$12:$R$31,$BJ$60,$Q$12:$Q$31,$BH$62)</f>
        <v>0</v>
      </c>
      <c r="DH62" s="122">
        <f>SUMIFS(DH12:DH31,$R$12:$R$31,$BK$60,$Q$12:$Q$31,$BH$62)</f>
        <v>0</v>
      </c>
      <c r="DI62" s="124">
        <f>SUMIFS(DH12:DH31,$R$12:$R$31,$BL$60,$Q$12:$Q$31,$BH$62)</f>
        <v>0</v>
      </c>
      <c r="DL62" s="123" t="s">
        <v>7</v>
      </c>
      <c r="DM62" s="122">
        <f>SUMIFS(DO12:DO31,$R$12:$R$31,$BI$60,$Q$12:$Q$31,$BH$62)</f>
        <v>0</v>
      </c>
      <c r="DN62" s="122">
        <f>SUMIFS(DO12:DO31,$R$12:$R$31,$BJ$60,$Q$12:$Q$31,$BH$62)</f>
        <v>0</v>
      </c>
      <c r="DO62" s="122">
        <f>SUMIFS(DO12:DO31,$R$12:$R$31,$BK$60,$Q$12:$Q$31,$BH$62)</f>
        <v>0</v>
      </c>
      <c r="DP62" s="124">
        <f>SUMIFS(DO12:DO31,$R$12:$R$31,$BL$60,$Q$12:$Q$31,$BH$62)</f>
        <v>0</v>
      </c>
    </row>
    <row r="63" spans="1:120" ht="19.5" customHeight="1">
      <c r="AM63" s="105"/>
      <c r="AN63" s="105"/>
      <c r="AP63" s="104"/>
      <c r="AQ63" s="184"/>
      <c r="AR63" s="105"/>
      <c r="AS63" s="105"/>
      <c r="AT63" s="105"/>
      <c r="AU63" s="105"/>
      <c r="AV63" s="105"/>
      <c r="AW63" s="105"/>
      <c r="AX63" s="105"/>
      <c r="AY63" s="105"/>
      <c r="AZ63" s="105"/>
      <c r="BA63" s="105"/>
      <c r="BB63" s="105"/>
      <c r="BC63" s="105"/>
      <c r="BD63" s="105"/>
      <c r="BE63" s="105"/>
      <c r="BF63" s="105"/>
      <c r="BG63" s="105"/>
      <c r="BH63" s="123" t="s">
        <v>5</v>
      </c>
      <c r="BI63" s="122">
        <f>SUMIFS(BK12:BK31,$R$12:$R$31,$BI$60,$Q$12:$Q$31,$BH$63)</f>
        <v>0</v>
      </c>
      <c r="BJ63" s="122">
        <f>SUMIFS(BK12:BK31,$R$12:$R$31,$BJ$60,$Q$12:$Q$31,$BH$63)</f>
        <v>0</v>
      </c>
      <c r="BK63" s="122">
        <f>SUMIFS(BK12:BK31,$R$12:$R$31,$BK$60,$Q$12:$Q$31,$BH$63)</f>
        <v>0</v>
      </c>
      <c r="BL63" s="124">
        <f>SUMIFS(BK12:BK31,$R$12:$R$31,$BL$60,$Q$12:$Q$31,$BH$63)</f>
        <v>0</v>
      </c>
      <c r="BM63" s="184"/>
      <c r="BN63" s="64"/>
      <c r="BO63" s="123" t="s">
        <v>5</v>
      </c>
      <c r="BP63" s="122">
        <f>SUMIFS(BR12:BR31,$R$12:$R$31,$BI$60,$Q$12:$Q$31,$BH$63)</f>
        <v>0</v>
      </c>
      <c r="BQ63" s="122">
        <f>SUMIFS(BR12:BR31,$R$12:$R$31,$BJ$60,$Q$12:$Q$31,$BH$63)</f>
        <v>0</v>
      </c>
      <c r="BR63" s="122">
        <f>SUMIFS(BR12:BR31,$R$12:$R$31,$BK$60,$Q$12:$Q$31,$BH$63)</f>
        <v>0</v>
      </c>
      <c r="BS63" s="124">
        <f>SUMIFS(BR12:BR31,$R$12:$R$31,$BL$60,$Q$12:$Q$31,$BH$63)</f>
        <v>0</v>
      </c>
      <c r="BT63" s="184"/>
      <c r="BU63" s="64"/>
      <c r="BV63" s="123" t="s">
        <v>5</v>
      </c>
      <c r="BW63" s="122">
        <f>SUMIFS(BY12:BY31,$R$12:$R$31,$BI$60,$Q$12:$Q$31,$BH$63)</f>
        <v>0</v>
      </c>
      <c r="BX63" s="122">
        <f>SUMIFS(BY12:BY31,$R$12:$R$31,$BJ$60,$Q$12:$Q$31,$BH$63)</f>
        <v>0</v>
      </c>
      <c r="BY63" s="122">
        <f>SUMIFS(BY12:BY31,$R$12:$R$31,$BK$60,$Q$12:$Q$31,$BH$63)</f>
        <v>0</v>
      </c>
      <c r="BZ63" s="124">
        <f>SUMIFS(BY12:BY31,$R$12:$R$31,$BL$60,$Q$12:$Q$31,$BH$63)</f>
        <v>0</v>
      </c>
      <c r="CC63" s="123" t="s">
        <v>5</v>
      </c>
      <c r="CD63" s="122">
        <f>SUMIFS(CF12:CF31,$R$12:$R$31,$BI$60,$Q$12:$Q$31,$BH$63)</f>
        <v>0</v>
      </c>
      <c r="CE63" s="122">
        <f>SUMIFS(CF12:CF31,$R$12:$R$31,$BJ$60,$Q$12:$Q$31,$BH$63)</f>
        <v>0</v>
      </c>
      <c r="CF63" s="122">
        <f>SUMIFS(CF12:CF31,$R$12:$R$31,$BK$60,$Q$12:$Q$31,$BH$63)</f>
        <v>0</v>
      </c>
      <c r="CG63" s="124">
        <f>SUMIFS(CF12:CF31,$R$12:$R$31,$BL$60,$Q$12:$Q$31,$BH$63)</f>
        <v>0</v>
      </c>
      <c r="CH63" s="184"/>
      <c r="CI63" s="67"/>
      <c r="CJ63" s="123" t="s">
        <v>5</v>
      </c>
      <c r="CK63" s="122">
        <f>SUMIFS(CM12:CM31,$R$12:$R$31,$BI$60,$Q$12:$Q$31,$BH$63)</f>
        <v>0</v>
      </c>
      <c r="CL63" s="122">
        <f>SUMIFS(CM12:CM31,$R$12:$R$31,$BJ$60,$Q$12:$Q$31,$BH$63)</f>
        <v>0</v>
      </c>
      <c r="CM63" s="122">
        <f>SUMIFS(CM12:CM31,$R$12:$R$31,$BK$60,$Q$12:$Q$31,$BH$63)</f>
        <v>0</v>
      </c>
      <c r="CN63" s="124">
        <f>SUMIFS(CM12:CM31,$R$12:$R$31,$BL$60,$Q$12:$Q$31,$BH$63)</f>
        <v>0</v>
      </c>
      <c r="CP63" s="64"/>
      <c r="CQ63" s="123" t="s">
        <v>5</v>
      </c>
      <c r="CR63" s="122">
        <f>SUMIFS(CT12:CT31,$R$12:$R$31,$BI$60,$Q$12:$Q$31,$BH$63)</f>
        <v>0</v>
      </c>
      <c r="CS63" s="122">
        <f>SUMIFS(CT12:CT31,$R$12:$R$31,$BJ$60,$Q$12:$Q$31,$BH$63)</f>
        <v>0</v>
      </c>
      <c r="CT63" s="122">
        <f>SUMIFS(CT12:CT31,$R$12:$R$31,$BK$60,$Q$12:$Q$31,$BH$63)</f>
        <v>0</v>
      </c>
      <c r="CU63" s="124">
        <f>SUMIFS(CT12:CT31,$R$12:$R$31,$BL$60,$Q$12:$Q$31,$BH$63)</f>
        <v>0</v>
      </c>
      <c r="CV63" s="64"/>
      <c r="CX63" s="123" t="s">
        <v>5</v>
      </c>
      <c r="CY63" s="122">
        <f>SUMIFS(DA12:DA31,$R$12:$R$31,$BI$60,$Q$12:$Q$31,$BH$63)</f>
        <v>0</v>
      </c>
      <c r="CZ63" s="122">
        <f>SUMIFS(DA12:DA31,$R$12:$R$31,$BJ$60,$Q$12:$Q$31,$BH$63)</f>
        <v>0</v>
      </c>
      <c r="DA63" s="122">
        <f>SUMIFS(DA12:DA31,$R$12:$R$31,$BK$60,$Q$12:$Q$31,$BH$63)</f>
        <v>0</v>
      </c>
      <c r="DB63" s="124">
        <f>SUMIFS(DA12:DA31,$R$12:$R$31,$BL$60,$Q$12:$Q$31,$BH$63)</f>
        <v>0</v>
      </c>
      <c r="DE63" s="123" t="s">
        <v>5</v>
      </c>
      <c r="DF63" s="122">
        <f>SUMIFS(DH12:DH31,$R$12:$R$31,$BI$60,$Q$12:$Q$31,$BH$63)</f>
        <v>0</v>
      </c>
      <c r="DG63" s="122">
        <f>SUMIFS(DH12:DH31,$R$12:$R$31,$BJ$60,$Q$12:$Q$31,$BH$63)</f>
        <v>0</v>
      </c>
      <c r="DH63" s="122">
        <f>SUMIFS(DH12:DH31,$R$12:$R$31,$BK$60,$Q$12:$Q$31,$BH$63)</f>
        <v>0</v>
      </c>
      <c r="DI63" s="124">
        <f>SUMIFS(DH12:DH31,$R$12:$R$31,$BL$60,$Q$12:$Q$31,$BH$63)</f>
        <v>0</v>
      </c>
      <c r="DL63" s="123" t="s">
        <v>5</v>
      </c>
      <c r="DM63" s="122">
        <f>SUMIFS(DO12:DO31,$R$12:$R$31,$BI$60,$Q$12:$Q$31,$BH$63)</f>
        <v>0</v>
      </c>
      <c r="DN63" s="122">
        <f>SUMIFS(DO12:DO31,$R$12:$R$31,$BJ$60,$Q$12:$Q$31,$BH$63)</f>
        <v>0</v>
      </c>
      <c r="DO63" s="122">
        <f>SUMIFS(DO12:DO31,$R$12:$R$31,$BK$60,$Q$12:$Q$31,$BH$63)</f>
        <v>0</v>
      </c>
      <c r="DP63" s="124">
        <f>SUMIFS(DO12:DO31,$R$12:$R$31,$BL$60,$Q$12:$Q$31,$BH$63)</f>
        <v>0</v>
      </c>
    </row>
    <row r="64" spans="1:120" ht="19.5" customHeight="1">
      <c r="AP64" s="85"/>
      <c r="AQ64" s="184"/>
      <c r="AR64" s="87"/>
      <c r="AS64" s="87"/>
      <c r="AT64" s="87"/>
      <c r="AU64" s="87"/>
      <c r="AV64" s="87"/>
      <c r="AW64" s="87"/>
      <c r="AX64" s="87"/>
      <c r="AY64" s="87"/>
      <c r="AZ64" s="87"/>
      <c r="BA64" s="87"/>
      <c r="BB64" s="87"/>
      <c r="BC64" s="87"/>
      <c r="BD64" s="87"/>
      <c r="BE64" s="87"/>
      <c r="BF64" s="87"/>
      <c r="BG64" s="87"/>
      <c r="BH64" s="123" t="s">
        <v>3</v>
      </c>
      <c r="BI64" s="122">
        <f>SUMIFS(BK12:BK31,$R$12:$R$31,$BI$60,$Q$12:$Q$31,$BH$64)</f>
        <v>0</v>
      </c>
      <c r="BJ64" s="122">
        <f>SUMIFS(BK12:BK31,$R$12:$R$31,$BJ$60,$Q$12:$Q$31,$BH$64)</f>
        <v>0</v>
      </c>
      <c r="BK64" s="122">
        <f>SUMIFS(BK12:BK31,$R$12:$R$31,$BK$60,$Q$12:$Q$31,$BH$64)</f>
        <v>0</v>
      </c>
      <c r="BL64" s="124">
        <f>SUMIFS(BK12:BK31,$R$12:$R$31,$BL$60,$Q$12:$Q$31,$BH$64)</f>
        <v>0</v>
      </c>
      <c r="BM64" s="184"/>
      <c r="BN64" s="64"/>
      <c r="BO64" s="123" t="s">
        <v>3</v>
      </c>
      <c r="BP64" s="122">
        <f>SUMIFS(BR12:BR31,$R$12:$R$31,$BI$60,$Q$12:$Q$31,$BH$64)</f>
        <v>0</v>
      </c>
      <c r="BQ64" s="122">
        <f>SUMIFS(BR12:BR31,$R$12:$R$31,$BJ$60,$Q$12:$Q$31,$BH$64)</f>
        <v>0</v>
      </c>
      <c r="BR64" s="122">
        <f>SUMIFS(BR12:BR31,$R$12:$R$31,$BK$60,$Q$12:$Q$31,$BH$64)</f>
        <v>0</v>
      </c>
      <c r="BS64" s="124">
        <f>SUMIFS(BR12:BR31,$R$12:$R$31,$BL$60,$Q$12:$Q$31,$BH$64)</f>
        <v>0</v>
      </c>
      <c r="BT64" s="184"/>
      <c r="BU64" s="64"/>
      <c r="BV64" s="123" t="s">
        <v>3</v>
      </c>
      <c r="BW64" s="122">
        <f>SUMIFS(BY12:BY31,$R$12:$R$31,$BI$60,$Q$12:$Q$31,$BH$64)</f>
        <v>0</v>
      </c>
      <c r="BX64" s="122">
        <f>SUMIFS(BY12:BY31,$R$12:$R$31,$BJ$60,$Q$12:$Q$31,$BH$64)</f>
        <v>0</v>
      </c>
      <c r="BY64" s="122">
        <f>SUMIFS(BY12:BY31,$R$12:$R$31,$BK$60,$Q$12:$Q$31,$BH$64)</f>
        <v>0</v>
      </c>
      <c r="BZ64" s="124">
        <f>SUMIFS(BY12:BY31,$R$12:$R$31,$BL$60,$Q$12:$Q$31,$BH$64)</f>
        <v>0</v>
      </c>
      <c r="CC64" s="123" t="s">
        <v>3</v>
      </c>
      <c r="CD64" s="122">
        <f>SUMIFS(CF12:CF31,$R$12:$R$31,$BI$60,$Q$12:$Q$31,$BH$64)</f>
        <v>0</v>
      </c>
      <c r="CE64" s="122">
        <f>SUMIFS(CF12:CF31,$R$12:$R$31,$BJ$60,$Q$12:$Q$31,$BH$64)</f>
        <v>0</v>
      </c>
      <c r="CF64" s="122">
        <f>SUMIFS(CF12:CF31,$R$12:$R$31,$BK$60,$Q$12:$Q$31,$BH$64)</f>
        <v>0</v>
      </c>
      <c r="CG64" s="124">
        <f>SUMIFS(CF12:CF31,$R$12:$R$31,$BL$60,$Q$12:$Q$31,$BH$64)</f>
        <v>0</v>
      </c>
      <c r="CH64" s="184"/>
      <c r="CI64" s="67"/>
      <c r="CJ64" s="123" t="s">
        <v>3</v>
      </c>
      <c r="CK64" s="122">
        <f>SUMIFS(CM12:CM31,$R$12:$R$31,$BI$60,$Q$12:$Q$31,$BH$64)</f>
        <v>0</v>
      </c>
      <c r="CL64" s="122">
        <f>SUMIFS(CM12:CM31,$R$12:$R$31,$BJ$60,$Q$12:$Q$31,$BH$64)</f>
        <v>0</v>
      </c>
      <c r="CM64" s="122">
        <f>SUMIFS(CM12:CM31,$R$12:$R$31,$BK$60,$Q$12:$Q$31,$BH$64)</f>
        <v>0</v>
      </c>
      <c r="CN64" s="124">
        <f>SUMIFS(CM12:CM31,$R$12:$R$31,$BL$60,$Q$12:$Q$31,$BH$64)</f>
        <v>0</v>
      </c>
      <c r="CP64" s="64"/>
      <c r="CQ64" s="123" t="s">
        <v>3</v>
      </c>
      <c r="CR64" s="122">
        <f>SUMIFS(CT12:CT31,$R$12:$R$31,$BI$60,$Q$12:$Q$31,$BH$64)</f>
        <v>0</v>
      </c>
      <c r="CS64" s="122">
        <f>SUMIFS(CT12:CT31,$R$12:$R$31,$BJ$60,$Q$12:$Q$31,$BH$64)</f>
        <v>0</v>
      </c>
      <c r="CT64" s="122">
        <f>SUMIFS(CT12:CT31,$R$12:$R$31,$BK$60,$Q$12:$Q$31,$BH$64)</f>
        <v>0</v>
      </c>
      <c r="CU64" s="124">
        <f>SUMIFS(CT12:CT31,$R$12:$R$31,$BL$60,$Q$12:$Q$31,$BH$64)</f>
        <v>0</v>
      </c>
      <c r="CV64" s="64"/>
      <c r="CX64" s="123" t="s">
        <v>3</v>
      </c>
      <c r="CY64" s="122">
        <f>SUMIFS(DA12:DA31,$R$12:$R$31,$BI$60,$Q$12:$Q$31,$BH$64)</f>
        <v>0</v>
      </c>
      <c r="CZ64" s="122">
        <f>SUMIFS(DA12:DA31,$R$12:$R$31,$BJ$60,$Q$12:$Q$31,$BH$64)</f>
        <v>0</v>
      </c>
      <c r="DA64" s="122">
        <f>SUMIFS(DA12:DA31,$R$12:$R$31,$BK$60,$Q$12:$Q$31,$BH$64)</f>
        <v>0</v>
      </c>
      <c r="DB64" s="124">
        <f>SUMIFS(DA12:DA31,$R$12:$R$31,$BL$60,$Q$12:$Q$31,$BH$64)</f>
        <v>0</v>
      </c>
      <c r="DE64" s="123" t="s">
        <v>3</v>
      </c>
      <c r="DF64" s="122">
        <f>SUMIFS(DH12:DH31,$R$12:$R$31,$BI$60,$Q$12:$Q$31,$BH$64)</f>
        <v>0</v>
      </c>
      <c r="DG64" s="122">
        <f>SUMIFS(DH12:DH31,$R$12:$R$31,$BJ$60,$Q$12:$Q$31,$BH$64)</f>
        <v>0</v>
      </c>
      <c r="DH64" s="122">
        <f>SUMIFS(DH12:DH31,$R$12:$R$31,$BK$60,$Q$12:$Q$31,$BH$64)</f>
        <v>0</v>
      </c>
      <c r="DI64" s="124">
        <f>SUMIFS(DH12:DH31,$R$12:$R$31,$BL$60,$Q$12:$Q$31,$BH$64)</f>
        <v>0</v>
      </c>
      <c r="DL64" s="123" t="s">
        <v>3</v>
      </c>
      <c r="DM64" s="122">
        <f>SUMIFS(DO12:DO31,$R$12:$R$31,$BI$60,$Q$12:$Q$31,$BH$64)</f>
        <v>0</v>
      </c>
      <c r="DN64" s="122">
        <f>SUMIFS(DO12:DO31,$R$12:$R$31,$BJ$60,$Q$12:$Q$31,$BH$64)</f>
        <v>0</v>
      </c>
      <c r="DO64" s="122">
        <f>SUMIFS(DO12:DO31,$R$12:$R$31,$BK$60,$Q$12:$Q$31,$BH$64)</f>
        <v>0</v>
      </c>
      <c r="DP64" s="124">
        <f>SUMIFS(DO12:DO31,$R$12:$R$31,$BL$60,$Q$12:$Q$31,$BH$64)</f>
        <v>0</v>
      </c>
    </row>
    <row r="65" spans="38:120" ht="19.5" customHeight="1">
      <c r="AP65" s="85"/>
      <c r="AQ65" s="185"/>
      <c r="AR65" s="87"/>
      <c r="AS65" s="87"/>
      <c r="AT65" s="87"/>
      <c r="AU65" s="87"/>
      <c r="AV65" s="87"/>
      <c r="AW65" s="87"/>
      <c r="AX65" s="87"/>
      <c r="AY65" s="87"/>
      <c r="AZ65" s="87"/>
      <c r="BA65" s="87"/>
      <c r="BB65" s="87"/>
      <c r="BC65" s="87"/>
      <c r="BD65" s="87"/>
      <c r="BE65" s="87"/>
      <c r="BF65" s="87"/>
      <c r="BG65" s="87"/>
      <c r="BH65" s="120" t="s">
        <v>23</v>
      </c>
      <c r="BI65" s="125">
        <f>SUM(BI61:BI64)</f>
        <v>0</v>
      </c>
      <c r="BJ65" s="125">
        <f>SUM(BJ61:BJ64)</f>
        <v>0</v>
      </c>
      <c r="BK65" s="125">
        <f>SUM(BK61:BK64)</f>
        <v>0</v>
      </c>
      <c r="BL65" s="126">
        <f>SUM(BL61:BL64)</f>
        <v>0</v>
      </c>
      <c r="BM65" s="185"/>
      <c r="BN65" s="105"/>
      <c r="BO65" s="120" t="s">
        <v>23</v>
      </c>
      <c r="BP65" s="125">
        <f>SUM(BP61:BP64)</f>
        <v>0</v>
      </c>
      <c r="BQ65" s="125">
        <f>SUM(BQ61:BQ64)</f>
        <v>0</v>
      </c>
      <c r="BR65" s="125">
        <f>SUM(BR61:BR64)</f>
        <v>0</v>
      </c>
      <c r="BS65" s="126">
        <f>SUM(BS61:BS64)</f>
        <v>0</v>
      </c>
      <c r="BT65" s="185"/>
      <c r="BU65" s="105"/>
      <c r="BV65" s="120" t="s">
        <v>23</v>
      </c>
      <c r="BW65" s="125">
        <f>SUM(BW61:BW64)</f>
        <v>0</v>
      </c>
      <c r="BX65" s="125">
        <f>SUM(BX61:BX64)</f>
        <v>0</v>
      </c>
      <c r="BY65" s="125">
        <f>SUM(BY61:BY64)</f>
        <v>0</v>
      </c>
      <c r="BZ65" s="126">
        <f>SUM(BZ61:BZ64)</f>
        <v>0</v>
      </c>
      <c r="CC65" s="120" t="s">
        <v>23</v>
      </c>
      <c r="CD65" s="125">
        <f>SUM(CD61:CD64)</f>
        <v>0</v>
      </c>
      <c r="CE65" s="125">
        <f>SUM(CE61:CE64)</f>
        <v>0</v>
      </c>
      <c r="CF65" s="125">
        <f>SUM(CF61:CF64)</f>
        <v>0</v>
      </c>
      <c r="CG65" s="126">
        <f>SUM(CG61:CG64)</f>
        <v>0</v>
      </c>
      <c r="CH65" s="185"/>
      <c r="CI65" s="67"/>
      <c r="CJ65" s="120" t="s">
        <v>23</v>
      </c>
      <c r="CK65" s="125">
        <f>SUM(CK61:CK64)</f>
        <v>0</v>
      </c>
      <c r="CL65" s="125">
        <f>SUM(CL61:CL64)</f>
        <v>0</v>
      </c>
      <c r="CM65" s="125">
        <f>SUM(CM61:CM64)</f>
        <v>0</v>
      </c>
      <c r="CN65" s="126">
        <f>SUM(CN61:CN64)</f>
        <v>0</v>
      </c>
      <c r="CP65" s="105"/>
      <c r="CQ65" s="120" t="s">
        <v>23</v>
      </c>
      <c r="CR65" s="125">
        <f>SUM(CR61:CR64)</f>
        <v>0</v>
      </c>
      <c r="CS65" s="125">
        <f>SUM(CS61:CS64)</f>
        <v>0</v>
      </c>
      <c r="CT65" s="125">
        <f>SUM(CT61:CT64)</f>
        <v>0</v>
      </c>
      <c r="CU65" s="126">
        <f>SUM(CU61:CU64)</f>
        <v>0</v>
      </c>
      <c r="CV65" s="105"/>
      <c r="CX65" s="120" t="s">
        <v>23</v>
      </c>
      <c r="CY65" s="125">
        <f>SUM(CY61:CY64)</f>
        <v>0</v>
      </c>
      <c r="CZ65" s="125">
        <f>SUM(CZ61:CZ64)</f>
        <v>0</v>
      </c>
      <c r="DA65" s="125">
        <f>SUM(DA61:DA64)</f>
        <v>0</v>
      </c>
      <c r="DB65" s="126">
        <f>SUM(DB61:DB64)</f>
        <v>0</v>
      </c>
      <c r="DE65" s="120" t="s">
        <v>23</v>
      </c>
      <c r="DF65" s="125">
        <f>SUM(DF61:DF64)</f>
        <v>0</v>
      </c>
      <c r="DG65" s="125">
        <f>SUM(DG61:DG64)</f>
        <v>0</v>
      </c>
      <c r="DH65" s="125">
        <f>SUM(DH61:DH64)</f>
        <v>0</v>
      </c>
      <c r="DI65" s="126">
        <f>SUM(DI61:DI64)</f>
        <v>0</v>
      </c>
      <c r="DL65" s="120" t="s">
        <v>23</v>
      </c>
      <c r="DM65" s="125">
        <f>SUM(DM61:DM64)</f>
        <v>0</v>
      </c>
      <c r="DN65" s="125">
        <f>SUM(DN61:DN64)</f>
        <v>0</v>
      </c>
      <c r="DO65" s="125">
        <f>SUM(DO61:DO64)</f>
        <v>0</v>
      </c>
      <c r="DP65" s="126">
        <f>SUM(DP61:DP64)</f>
        <v>0</v>
      </c>
    </row>
    <row r="66" spans="38:120" ht="19.5" customHeight="1">
      <c r="AP66" s="85"/>
      <c r="AR66" s="87"/>
      <c r="AS66" s="87"/>
      <c r="AT66" s="87"/>
      <c r="AU66" s="87"/>
      <c r="AV66" s="87"/>
      <c r="AW66" s="87"/>
      <c r="AX66" s="87"/>
      <c r="AY66" s="87"/>
      <c r="AZ66" s="87"/>
      <c r="BA66" s="87"/>
      <c r="BB66" s="87"/>
      <c r="BC66" s="87"/>
      <c r="BD66" s="87"/>
      <c r="BE66" s="87"/>
      <c r="BF66" s="87"/>
      <c r="BG66" s="87"/>
      <c r="BH66" s="127" t="s">
        <v>26</v>
      </c>
      <c r="BI66" s="128">
        <f>BI65+BJ65+BK65+BL65</f>
        <v>0</v>
      </c>
      <c r="BJ66" s="129"/>
      <c r="BK66" s="130"/>
      <c r="BL66" s="131"/>
      <c r="BN66" s="87"/>
      <c r="BO66" s="127" t="s">
        <v>26</v>
      </c>
      <c r="BP66" s="128">
        <f>BP65+BQ65+BR65+BS65</f>
        <v>0</v>
      </c>
      <c r="BQ66" s="129"/>
      <c r="BR66" s="130"/>
      <c r="BS66" s="131"/>
      <c r="BU66" s="87"/>
      <c r="BV66" s="127" t="s">
        <v>26</v>
      </c>
      <c r="BW66" s="128">
        <f>BW65+BX65+BY65+BZ65</f>
        <v>0</v>
      </c>
      <c r="BX66" s="129"/>
      <c r="BY66" s="130"/>
      <c r="BZ66" s="131"/>
      <c r="CC66" s="127" t="s">
        <v>26</v>
      </c>
      <c r="CD66" s="128">
        <f>CD65+CE65+CF65+CG65</f>
        <v>0</v>
      </c>
      <c r="CE66" s="129"/>
      <c r="CF66" s="130"/>
      <c r="CG66" s="131"/>
      <c r="CI66" s="67"/>
      <c r="CJ66" s="127" t="s">
        <v>26</v>
      </c>
      <c r="CK66" s="128">
        <f>CK65+CL65+CM65+CN65</f>
        <v>0</v>
      </c>
      <c r="CL66" s="129"/>
      <c r="CM66" s="130"/>
      <c r="CN66" s="131"/>
      <c r="CP66" s="87"/>
      <c r="CQ66" s="127" t="s">
        <v>26</v>
      </c>
      <c r="CR66" s="128">
        <f>CR65+CS65+CT65+CU65</f>
        <v>0</v>
      </c>
      <c r="CS66" s="129"/>
      <c r="CT66" s="130"/>
      <c r="CU66" s="131"/>
      <c r="CV66" s="87"/>
      <c r="CX66" s="127" t="s">
        <v>26</v>
      </c>
      <c r="CY66" s="128">
        <f>CY65+CZ65+DA65+DB65</f>
        <v>0</v>
      </c>
      <c r="CZ66" s="129"/>
      <c r="DA66" s="130"/>
      <c r="DB66" s="131"/>
      <c r="DE66" s="127" t="s">
        <v>26</v>
      </c>
      <c r="DF66" s="128">
        <f>DF65+DG65+DH65+DI65</f>
        <v>0</v>
      </c>
      <c r="DG66" s="129"/>
      <c r="DH66" s="130"/>
      <c r="DI66" s="131"/>
      <c r="DL66" s="127" t="s">
        <v>26</v>
      </c>
      <c r="DM66" s="128">
        <f>DM65+DN65+DO65+DP65</f>
        <v>0</v>
      </c>
      <c r="DN66" s="129"/>
      <c r="DO66" s="130"/>
      <c r="DP66" s="131"/>
    </row>
    <row r="67" spans="38:120" ht="19.5" customHeight="1">
      <c r="AP67" s="85"/>
      <c r="AQ67" s="87"/>
      <c r="AR67" s="87"/>
      <c r="AS67" s="87"/>
      <c r="AT67" s="87"/>
      <c r="AU67" s="87"/>
      <c r="AV67" s="87"/>
      <c r="AW67" s="87"/>
      <c r="AX67" s="87"/>
      <c r="AY67" s="87"/>
      <c r="AZ67" s="87"/>
      <c r="BA67" s="87"/>
      <c r="BB67" s="87"/>
      <c r="BC67" s="87"/>
      <c r="BD67" s="87"/>
      <c r="BE67" s="87"/>
      <c r="BF67" s="87"/>
      <c r="BG67" s="87"/>
      <c r="BH67" s="132"/>
      <c r="BI67" s="132"/>
      <c r="BJ67" s="133"/>
      <c r="BK67" s="133"/>
      <c r="BL67" s="87"/>
      <c r="BM67" s="186"/>
      <c r="BN67" s="87"/>
      <c r="BO67" s="132"/>
      <c r="BP67" s="132"/>
      <c r="BQ67" s="133"/>
      <c r="BR67" s="133"/>
      <c r="BS67" s="87"/>
      <c r="BT67" s="186"/>
      <c r="BU67" s="87"/>
      <c r="BV67" s="132"/>
      <c r="BW67" s="132"/>
      <c r="BX67" s="133"/>
      <c r="BY67" s="133"/>
      <c r="BZ67" s="87"/>
      <c r="CA67" s="87"/>
      <c r="CB67" s="87"/>
      <c r="CC67" s="132"/>
      <c r="CD67" s="67"/>
      <c r="CE67" s="67"/>
      <c r="CF67" s="67"/>
      <c r="CG67" s="67"/>
      <c r="CH67" s="67"/>
      <c r="CI67" s="67"/>
    </row>
    <row r="68" spans="38:120" ht="19.5" customHeight="1">
      <c r="AO68" s="64"/>
      <c r="AQ68" s="64"/>
      <c r="BH68" s="118"/>
      <c r="BI68" s="395" t="s">
        <v>96</v>
      </c>
      <c r="BJ68" s="396"/>
      <c r="BK68" s="387"/>
      <c r="BL68" s="388"/>
      <c r="BO68" s="118"/>
      <c r="BP68" s="395" t="s">
        <v>96</v>
      </c>
      <c r="BQ68" s="396"/>
      <c r="BR68" s="387"/>
      <c r="BS68" s="388"/>
      <c r="BV68" s="118"/>
      <c r="BW68" s="395" t="s">
        <v>96</v>
      </c>
      <c r="BX68" s="396"/>
      <c r="BY68" s="387"/>
      <c r="BZ68" s="388"/>
      <c r="CC68" s="118"/>
      <c r="CD68" s="395" t="s">
        <v>96</v>
      </c>
      <c r="CE68" s="396"/>
      <c r="CF68" s="387"/>
      <c r="CG68" s="388"/>
      <c r="CJ68" s="118"/>
      <c r="CK68" s="395" t="s">
        <v>96</v>
      </c>
      <c r="CL68" s="396"/>
      <c r="CM68" s="387"/>
      <c r="CN68" s="388"/>
      <c r="CQ68" s="118"/>
      <c r="CR68" s="395" t="s">
        <v>96</v>
      </c>
      <c r="CS68" s="396"/>
      <c r="CT68" s="387"/>
      <c r="CU68" s="388"/>
      <c r="CX68" s="118"/>
      <c r="CY68" s="395" t="s">
        <v>96</v>
      </c>
      <c r="CZ68" s="396"/>
      <c r="DA68" s="387"/>
      <c r="DB68" s="388"/>
      <c r="DE68" s="118"/>
      <c r="DF68" s="395" t="s">
        <v>96</v>
      </c>
      <c r="DG68" s="396"/>
      <c r="DH68" s="387"/>
      <c r="DI68" s="388"/>
      <c r="DL68" s="118"/>
      <c r="DM68" s="395" t="s">
        <v>96</v>
      </c>
      <c r="DN68" s="396"/>
      <c r="DO68" s="387"/>
      <c r="DP68" s="388"/>
    </row>
    <row r="69" spans="38:120" ht="19.5" customHeight="1">
      <c r="AL69" s="64"/>
      <c r="AM69" s="64"/>
      <c r="AN69" s="64"/>
      <c r="BH69" s="120"/>
      <c r="BI69" s="119" t="s">
        <v>4</v>
      </c>
      <c r="BJ69" s="119" t="s">
        <v>6</v>
      </c>
      <c r="BK69" s="119" t="s">
        <v>16</v>
      </c>
      <c r="BL69" s="121" t="s">
        <v>18</v>
      </c>
      <c r="BO69" s="120"/>
      <c r="BP69" s="119" t="s">
        <v>4</v>
      </c>
      <c r="BQ69" s="119" t="s">
        <v>6</v>
      </c>
      <c r="BR69" s="119" t="s">
        <v>16</v>
      </c>
      <c r="BS69" s="121" t="s">
        <v>18</v>
      </c>
      <c r="BV69" s="120"/>
      <c r="BW69" s="119" t="s">
        <v>4</v>
      </c>
      <c r="BX69" s="119" t="s">
        <v>6</v>
      </c>
      <c r="BY69" s="119" t="s">
        <v>16</v>
      </c>
      <c r="BZ69" s="121" t="s">
        <v>18</v>
      </c>
      <c r="CC69" s="120"/>
      <c r="CD69" s="119" t="s">
        <v>4</v>
      </c>
      <c r="CE69" s="119" t="s">
        <v>6</v>
      </c>
      <c r="CF69" s="119" t="s">
        <v>16</v>
      </c>
      <c r="CG69" s="121" t="s">
        <v>18</v>
      </c>
      <c r="CJ69" s="120"/>
      <c r="CK69" s="119" t="s">
        <v>4</v>
      </c>
      <c r="CL69" s="119" t="s">
        <v>6</v>
      </c>
      <c r="CM69" s="119" t="s">
        <v>16</v>
      </c>
      <c r="CN69" s="121" t="s">
        <v>18</v>
      </c>
      <c r="CQ69" s="120"/>
      <c r="CR69" s="119" t="s">
        <v>4</v>
      </c>
      <c r="CS69" s="119" t="s">
        <v>6</v>
      </c>
      <c r="CT69" s="119" t="s">
        <v>16</v>
      </c>
      <c r="CU69" s="121" t="s">
        <v>18</v>
      </c>
      <c r="CX69" s="120"/>
      <c r="CY69" s="119" t="s">
        <v>4</v>
      </c>
      <c r="CZ69" s="119" t="s">
        <v>6</v>
      </c>
      <c r="DA69" s="119" t="s">
        <v>16</v>
      </c>
      <c r="DB69" s="121" t="s">
        <v>18</v>
      </c>
      <c r="DE69" s="120"/>
      <c r="DF69" s="119" t="s">
        <v>4</v>
      </c>
      <c r="DG69" s="119" t="s">
        <v>6</v>
      </c>
      <c r="DH69" s="119" t="s">
        <v>16</v>
      </c>
      <c r="DI69" s="121" t="s">
        <v>18</v>
      </c>
      <c r="DL69" s="120"/>
      <c r="DM69" s="119" t="s">
        <v>4</v>
      </c>
      <c r="DN69" s="119" t="s">
        <v>6</v>
      </c>
      <c r="DO69" s="119" t="s">
        <v>16</v>
      </c>
      <c r="DP69" s="121" t="s">
        <v>18</v>
      </c>
    </row>
    <row r="70" spans="38:120" ht="19.5" customHeight="1">
      <c r="BH70" s="123">
        <v>1.1499999999999999</v>
      </c>
      <c r="BI70" s="122">
        <f>SUMIFS(BL$12:BL$31,$R$12:$R$31,BI$69,$Q$12:$Q$31,BH70)</f>
        <v>0</v>
      </c>
      <c r="BJ70" s="122">
        <f>SUMIFS(BL$12:BL$31,$R$12:$R$31,BJ$69,$Q$12:$Q$31,BH70)</f>
        <v>0</v>
      </c>
      <c r="BK70" s="122">
        <f>SUMIFS(BL$12:BL$31,$R$12:$R$31,BK$69,$Q$12:$Q$31,BH70)</f>
        <v>0</v>
      </c>
      <c r="BL70" s="124">
        <f>SUMIFS(BL$12:BL$31,$R$12:$R$31,BL$69,$Q$12:$Q$31,BH70)</f>
        <v>0</v>
      </c>
      <c r="BO70" s="123">
        <v>1.1499999999999999</v>
      </c>
      <c r="BP70" s="122">
        <f>SUMIFS(BS$12:BS$31,$R$12:$R$31,BP$69,$Q$12:$Q$31,BO70)</f>
        <v>0</v>
      </c>
      <c r="BQ70" s="122">
        <f>SUMIFS(BS$12:BS$31,$R$12:$R$31,BQ$69,$Q$12:$Q$31,BO70)</f>
        <v>0</v>
      </c>
      <c r="BR70" s="122">
        <f>SUMIFS(BS$12:BS$31,$R$12:$R$31,BR$69,$Q$12:$Q$31,BO70)</f>
        <v>0</v>
      </c>
      <c r="BS70" s="124">
        <f>SUMIFS(BS$12:BS$31,$R$12:$R$31,BS$69,$Q$12:$Q$31,BO70)</f>
        <v>0</v>
      </c>
      <c r="BV70" s="123">
        <v>1.1499999999999999</v>
      </c>
      <c r="BW70" s="122">
        <f>SUMIFS(BZ$12:BZ$31,$R$12:$R$31,BW$69,$Q$12:$Q$31,BV70)</f>
        <v>0</v>
      </c>
      <c r="BX70" s="122">
        <f>SUMIFS(BZ$12:BZ$31,$R$12:$R$31,BX$69,$Q$12:$Q$31,BV70)</f>
        <v>0</v>
      </c>
      <c r="BY70" s="122">
        <f>SUMIFS(BZ$12:BZ$31,$R$12:$R$31,BY$69,$Q$12:$Q$31,BV70)</f>
        <v>0</v>
      </c>
      <c r="BZ70" s="124">
        <f>SUMIFS(BZ$12:BZ$31,$R$12:$R$31,BZ$69,$Q$12:$Q$31,BV70)</f>
        <v>0</v>
      </c>
      <c r="CC70" s="123">
        <v>1.1499999999999999</v>
      </c>
      <c r="CD70" s="122">
        <f>SUMIFS(CG$12:CG$31,$R$12:$R$31,CD$69,$Q$12:$Q$31,CC70)</f>
        <v>0</v>
      </c>
      <c r="CE70" s="122">
        <f>SUMIFS(CG$12:CG$31,$R$12:$R$31,CE$69,$Q$12:$Q$31,CC70)</f>
        <v>0</v>
      </c>
      <c r="CF70" s="122">
        <f>SUMIFS(CG$12:CG$31,$R$12:$R$31,CF$69,$Q$12:$Q$31,CC70)</f>
        <v>0</v>
      </c>
      <c r="CG70" s="124">
        <f>SUMIFS(CG$12:CG$31,$R$12:$R$31,CG$69,$Q$12:$Q$31,CC70)</f>
        <v>0</v>
      </c>
      <c r="CJ70" s="123">
        <v>1.1499999999999999</v>
      </c>
      <c r="CK70" s="122">
        <f>SUMIFS(CN$12:CN$31,$R$12:$R$31,CK$69,$Q$12:$Q$31,CJ70)</f>
        <v>0</v>
      </c>
      <c r="CL70" s="122">
        <f>SUMIFS(CN$12:CN$31,$R$12:$R$31,CL$69,$Q$12:$Q$31,CJ70)</f>
        <v>0</v>
      </c>
      <c r="CM70" s="122">
        <f>SUMIFS(CN$12:CN$31,$R$12:$R$31,CM$69,$Q$12:$Q$31,CJ70)</f>
        <v>0</v>
      </c>
      <c r="CN70" s="124">
        <f>SUMIFS(CN$12:CN$31,$R$12:$R$31,CN$69,$Q$12:$Q$31,CJ70)</f>
        <v>0</v>
      </c>
      <c r="CQ70" s="123">
        <v>1.1499999999999999</v>
      </c>
      <c r="CR70" s="122">
        <f>SUMIFS(CU$12:CU$31,$R$12:$R$31,CR$69,$Q$12:$Q$31,CQ70)</f>
        <v>0</v>
      </c>
      <c r="CS70" s="122">
        <f>SUMIFS(CU$12:CU$31,$R$12:$R$31,CS$69,$Q$12:$Q$31,CQ70)</f>
        <v>0</v>
      </c>
      <c r="CT70" s="122">
        <f>SUMIFS(CU$12:CU$31,$R$12:$R$31,CT$69,$Q$12:$Q$31,CQ70)</f>
        <v>0</v>
      </c>
      <c r="CU70" s="124">
        <f>SUMIFS(CU$12:CU$31,$R$12:$R$31,CU$69,$Q$12:$Q$31,CQ70)</f>
        <v>0</v>
      </c>
      <c r="CX70" s="123">
        <v>1.1499999999999999</v>
      </c>
      <c r="CY70" s="122">
        <f>SUMIFS(DB$12:DB$31,$R$12:$R$31,CY$69,$Q$12:$Q$31,CX70)</f>
        <v>0</v>
      </c>
      <c r="CZ70" s="122">
        <f>SUMIFS(DB$12:DB$31,$R$12:$R$31,CZ$69,$Q$12:$Q$31,CX70)</f>
        <v>0</v>
      </c>
      <c r="DA70" s="122">
        <f>SUMIFS(DB$12:DB$31,$R$12:$R$31,DA$69,$Q$12:$Q$31,CX70)</f>
        <v>0</v>
      </c>
      <c r="DB70" s="124">
        <f>SUMIFS(DB$12:DB$31,$R$12:$R$31,DB$69,$Q$12:$Q$31,CX70)</f>
        <v>0</v>
      </c>
      <c r="DE70" s="123">
        <v>1.1499999999999999</v>
      </c>
      <c r="DF70" s="122">
        <f>SUMIFS(DI$12:DI$31,$R$12:$R$31,DF$69,$Q$12:$Q$31,DE70)</f>
        <v>0</v>
      </c>
      <c r="DG70" s="122">
        <f>SUMIFS(DI$12:DI$31,$R$12:$R$31,DG$69,$Q$12:$Q$31,DE70)</f>
        <v>0</v>
      </c>
      <c r="DH70" s="122">
        <f>SUMIFS(DI$12:DI$31,$R$12:$R$31,DH$69,$Q$12:$Q$31,DE70)</f>
        <v>0</v>
      </c>
      <c r="DI70" s="124">
        <f>SUMIFS(DI$12:DI$31,$R$12:$R$31,DI$69,$Q$12:$Q$31,DE70)</f>
        <v>0</v>
      </c>
      <c r="DL70" s="123">
        <v>1.1499999999999999</v>
      </c>
      <c r="DM70" s="122">
        <f>SUMIFS(DP$12:DP$31,$R$12:$R$31,DM$69,$Q$12:$Q$31,DL70)</f>
        <v>0</v>
      </c>
      <c r="DN70" s="122">
        <f>SUMIFS(DP$12:DP$31,$R$12:$R$31,DN$69,$Q$12:$Q$31,DL70)</f>
        <v>0</v>
      </c>
      <c r="DO70" s="122">
        <f>SUMIFS(DP$12:DP$31,$R$12:$R$31,DO$69,$Q$12:$Q$31,DL70)</f>
        <v>0</v>
      </c>
      <c r="DP70" s="124">
        <f>SUMIFS(DP$12:DP$31,$R$12:$R$31,DP$69,$Q$12:$Q$31,DL70)</f>
        <v>0</v>
      </c>
    </row>
    <row r="71" spans="38:120" ht="19.5" customHeight="1">
      <c r="BH71" s="123" t="s">
        <v>7</v>
      </c>
      <c r="BI71" s="122">
        <f>SUMIFS(BL$12:BL$31,$R$12:$R$31,BI$69,$Q$12:$Q$31,BH71)</f>
        <v>0</v>
      </c>
      <c r="BJ71" s="122">
        <f>SUMIFS(BL$12:BL$31,$R$12:$R$31,BJ$69,$Q$12:$Q$31,BH71)</f>
        <v>0</v>
      </c>
      <c r="BK71" s="122">
        <f>SUMIFS(BL$12:BL$31,$R$12:$R$31,BK$69,$Q$12:$Q$31,BH71)</f>
        <v>0</v>
      </c>
      <c r="BL71" s="124">
        <f>SUMIFS(BL$12:BL$31,$R$12:$R$31,BL$69,$Q$12:$Q$31,BH71)</f>
        <v>0</v>
      </c>
      <c r="BO71" s="123" t="s">
        <v>7</v>
      </c>
      <c r="BP71" s="122">
        <f>SUMIFS(BS$12:BS$31,$R$12:$R$31,BP$69,$Q$12:$Q$31,BO71)</f>
        <v>0</v>
      </c>
      <c r="BQ71" s="122">
        <f>SUMIFS(BS$12:BS$31,$R$12:$R$31,BQ$69,$Q$12:$Q$31,BO71)</f>
        <v>0</v>
      </c>
      <c r="BR71" s="122">
        <f>SUMIFS(BS$12:BS$31,$R$12:$R$31,BR$69,$Q$12:$Q$31,BO71)</f>
        <v>0</v>
      </c>
      <c r="BS71" s="124">
        <f>SUMIFS(BS$12:BS$31,$R$12:$R$31,BS$69,$Q$12:$Q$31,BO71)</f>
        <v>0</v>
      </c>
      <c r="BV71" s="123" t="s">
        <v>7</v>
      </c>
      <c r="BW71" s="122">
        <f>SUMIFS(BZ$12:BZ$31,$R$12:$R$31,BW$69,$Q$12:$Q$31,BV71)</f>
        <v>0</v>
      </c>
      <c r="BX71" s="122">
        <f>SUMIFS(BZ$12:BZ$31,$R$12:$R$31,BX$69,$Q$12:$Q$31,BV71)</f>
        <v>0</v>
      </c>
      <c r="BY71" s="122">
        <f>SUMIFS(BZ$12:BZ$31,$R$12:$R$31,BY$69,$Q$12:$Q$31,BV71)</f>
        <v>0</v>
      </c>
      <c r="BZ71" s="124">
        <f>SUMIFS(BZ$12:BZ$31,$R$12:$R$31,BZ$69,$Q$12:$Q$31,BV71)</f>
        <v>0</v>
      </c>
      <c r="CC71" s="123" t="s">
        <v>7</v>
      </c>
      <c r="CD71" s="122">
        <f>SUMIFS(CG$12:CG$31,$R$12:$R$31,CD$69,$Q$12:$Q$31,CC71)</f>
        <v>0</v>
      </c>
      <c r="CE71" s="122">
        <f>SUMIFS(CG$12:CG$31,$R$12:$R$31,CE$69,$Q$12:$Q$31,CC71)</f>
        <v>0</v>
      </c>
      <c r="CF71" s="122">
        <f>SUMIFS(CG$12:CG$31,$R$12:$R$31,CF$69,$Q$12:$Q$31,CC71)</f>
        <v>0</v>
      </c>
      <c r="CG71" s="124">
        <f>SUMIFS(CG$12:CG$31,$R$12:$R$31,CG$69,$Q$12:$Q$31,CC71)</f>
        <v>0</v>
      </c>
      <c r="CJ71" s="123" t="s">
        <v>7</v>
      </c>
      <c r="CK71" s="122">
        <f>SUMIFS(CN$12:CN$31,$R$12:$R$31,CK$69,$Q$12:$Q$31,CJ71)</f>
        <v>0</v>
      </c>
      <c r="CL71" s="122">
        <f>SUMIFS(CN$12:CN$31,$R$12:$R$31,CL$69,$Q$12:$Q$31,CJ71)</f>
        <v>0</v>
      </c>
      <c r="CM71" s="122">
        <f>SUMIFS(CN$12:CN$31,$R$12:$R$31,CM$69,$Q$12:$Q$31,CJ71)</f>
        <v>0</v>
      </c>
      <c r="CN71" s="124">
        <f>SUMIFS(CN$12:CN$31,$R$12:$R$31,CN$69,$Q$12:$Q$31,CJ71)</f>
        <v>0</v>
      </c>
      <c r="CQ71" s="123" t="s">
        <v>7</v>
      </c>
      <c r="CR71" s="122">
        <f>SUMIFS(CU$12:CU$31,$R$12:$R$31,CR$69,$Q$12:$Q$31,CQ71)</f>
        <v>0</v>
      </c>
      <c r="CS71" s="122">
        <f>SUMIFS(CU$12:CU$31,$R$12:$R$31,CS$69,$Q$12:$Q$31,CQ71)</f>
        <v>0</v>
      </c>
      <c r="CT71" s="122">
        <f>SUMIFS(CU$12:CU$31,$R$12:$R$31,CT$69,$Q$12:$Q$31,CQ71)</f>
        <v>0</v>
      </c>
      <c r="CU71" s="124">
        <f>SUMIFS(CU$12:CU$31,$R$12:$R$31,CU$69,$Q$12:$Q$31,CQ71)</f>
        <v>0</v>
      </c>
      <c r="CX71" s="123" t="s">
        <v>7</v>
      </c>
      <c r="CY71" s="122">
        <f>SUMIFS(DB$12:DB$31,$R$12:$R$31,CY$69,$Q$12:$Q$31,CX71)</f>
        <v>0</v>
      </c>
      <c r="CZ71" s="122">
        <f>SUMIFS(DB$12:DB$31,$R$12:$R$31,CZ$69,$Q$12:$Q$31,CX71)</f>
        <v>0</v>
      </c>
      <c r="DA71" s="122">
        <f>SUMIFS(DB$12:DB$31,$R$12:$R$31,DA$69,$Q$12:$Q$31,CX71)</f>
        <v>0</v>
      </c>
      <c r="DB71" s="124">
        <f>SUMIFS(DB$12:DB$31,$R$12:$R$31,DB$69,$Q$12:$Q$31,CX71)</f>
        <v>0</v>
      </c>
      <c r="DE71" s="123" t="s">
        <v>7</v>
      </c>
      <c r="DF71" s="122">
        <f>SUMIFS(DI$12:DI$31,$R$12:$R$31,DF$69,$Q$12:$Q$31,DE71)</f>
        <v>0</v>
      </c>
      <c r="DG71" s="122">
        <f>SUMIFS(DI$12:DI$31,$R$12:$R$31,DG$69,$Q$12:$Q$31,DE71)</f>
        <v>0</v>
      </c>
      <c r="DH71" s="122">
        <f>SUMIFS(DI$12:DI$31,$R$12:$R$31,DH$69,$Q$12:$Q$31,DE71)</f>
        <v>0</v>
      </c>
      <c r="DI71" s="124">
        <f>SUMIFS(DI$12:DI$31,$R$12:$R$31,DI$69,$Q$12:$Q$31,DE71)</f>
        <v>0</v>
      </c>
      <c r="DL71" s="123" t="s">
        <v>7</v>
      </c>
      <c r="DM71" s="122">
        <f>SUMIFS(DP$12:DP$31,$R$12:$R$31,DM$69,$Q$12:$Q$31,DL71)</f>
        <v>0</v>
      </c>
      <c r="DN71" s="122">
        <f>SUMIFS(DP$12:DP$31,$R$12:$R$31,DN$69,$Q$12:$Q$31,DL71)</f>
        <v>0</v>
      </c>
      <c r="DO71" s="122">
        <f>SUMIFS(DP$12:DP$31,$R$12:$R$31,DO$69,$Q$12:$Q$31,DL71)</f>
        <v>0</v>
      </c>
      <c r="DP71" s="124">
        <f>SUMIFS(DP$12:DP$31,$R$12:$R$31,DP$69,$Q$12:$Q$31,DL71)</f>
        <v>0</v>
      </c>
    </row>
    <row r="72" spans="38:120" ht="19.5" customHeight="1">
      <c r="BH72" s="123" t="s">
        <v>5</v>
      </c>
      <c r="BI72" s="122">
        <f>SUMIFS(BL$12:BL$31,$R$12:$R$31,BI$69,$Q$12:$Q$31,BH72)</f>
        <v>0</v>
      </c>
      <c r="BJ72" s="122">
        <f>SUMIFS(BL$12:BL$31,$R$12:$R$31,BJ$69,$Q$12:$Q$31,BH72)</f>
        <v>0</v>
      </c>
      <c r="BK72" s="122">
        <f>SUMIFS(BL$12:BL$31,$R$12:$R$31,BK$69,$Q$12:$Q$31,BH72)</f>
        <v>0</v>
      </c>
      <c r="BL72" s="124">
        <f>SUMIFS(BL$12:BL$31,$R$12:$R$31,BL$69,$Q$12:$Q$31,BH72)</f>
        <v>0</v>
      </c>
      <c r="BO72" s="123" t="s">
        <v>5</v>
      </c>
      <c r="BP72" s="122">
        <f>SUMIFS(BS$12:BS$31,$R$12:$R$31,BP$69,$Q$12:$Q$31,BO72)</f>
        <v>0</v>
      </c>
      <c r="BQ72" s="122">
        <f>SUMIFS(BS$12:BS$31,$R$12:$R$31,BQ$69,$Q$12:$Q$31,BO72)</f>
        <v>0</v>
      </c>
      <c r="BR72" s="122">
        <f>SUMIFS(BS$12:BS$31,$R$12:$R$31,BR$69,$Q$12:$Q$31,BO72)</f>
        <v>0</v>
      </c>
      <c r="BS72" s="124">
        <f>SUMIFS(BS$12:BS$31,$R$12:$R$31,BS$69,$Q$12:$Q$31,BO72)</f>
        <v>0</v>
      </c>
      <c r="BV72" s="123" t="s">
        <v>5</v>
      </c>
      <c r="BW72" s="122">
        <f>SUMIFS(BZ$12:BZ$31,$R$12:$R$31,BW$69,$Q$12:$Q$31,BV72)</f>
        <v>0</v>
      </c>
      <c r="BX72" s="122">
        <f>SUMIFS(BZ$12:BZ$31,$R$12:$R$31,BX$69,$Q$12:$Q$31,BV72)</f>
        <v>0</v>
      </c>
      <c r="BY72" s="122">
        <f>SUMIFS(BZ$12:BZ$31,$R$12:$R$31,BY$69,$Q$12:$Q$31,BV72)</f>
        <v>0</v>
      </c>
      <c r="BZ72" s="124">
        <f>SUMIFS(BZ$12:BZ$31,$R$12:$R$31,BZ$69,$Q$12:$Q$31,BV72)</f>
        <v>0</v>
      </c>
      <c r="CC72" s="123" t="s">
        <v>5</v>
      </c>
      <c r="CD72" s="122">
        <f>SUMIFS(CG$12:CG$31,$R$12:$R$31,CD$69,$Q$12:$Q$31,CC72)</f>
        <v>0</v>
      </c>
      <c r="CE72" s="122">
        <f>SUMIFS(CG$12:CG$31,$R$12:$R$31,CE$69,$Q$12:$Q$31,CC72)</f>
        <v>0</v>
      </c>
      <c r="CF72" s="122">
        <f>SUMIFS(CG$12:CG$31,$R$12:$R$31,CF$69,$Q$12:$Q$31,CC72)</f>
        <v>0</v>
      </c>
      <c r="CG72" s="124">
        <f>SUMIFS(CG$12:CG$31,$R$12:$R$31,CG$69,$Q$12:$Q$31,CC72)</f>
        <v>0</v>
      </c>
      <c r="CJ72" s="123" t="s">
        <v>5</v>
      </c>
      <c r="CK72" s="122">
        <f>SUMIFS(CN$12:CN$31,$R$12:$R$31,CK$69,$Q$12:$Q$31,CJ72)</f>
        <v>0</v>
      </c>
      <c r="CL72" s="122">
        <f>SUMIFS(CN$12:CN$31,$R$12:$R$31,CL$69,$Q$12:$Q$31,CJ72)</f>
        <v>0</v>
      </c>
      <c r="CM72" s="122">
        <f>SUMIFS(CN$12:CN$31,$R$12:$R$31,CM$69,$Q$12:$Q$31,CJ72)</f>
        <v>0</v>
      </c>
      <c r="CN72" s="124">
        <f>SUMIFS(CN$12:CN$31,$R$12:$R$31,CN$69,$Q$12:$Q$31,CJ72)</f>
        <v>0</v>
      </c>
      <c r="CQ72" s="123" t="s">
        <v>5</v>
      </c>
      <c r="CR72" s="122">
        <f>SUMIFS(CU$12:CU$31,$R$12:$R$31,CR$69,$Q$12:$Q$31,CQ72)</f>
        <v>0</v>
      </c>
      <c r="CS72" s="122">
        <f>SUMIFS(CU$12:CU$31,$R$12:$R$31,CS$69,$Q$12:$Q$31,CQ72)</f>
        <v>0</v>
      </c>
      <c r="CT72" s="122">
        <f>SUMIFS(CU$12:CU$31,$R$12:$R$31,CT$69,$Q$12:$Q$31,CQ72)</f>
        <v>0</v>
      </c>
      <c r="CU72" s="124">
        <f>SUMIFS(CU$12:CU$31,$R$12:$R$31,CU$69,$Q$12:$Q$31,CQ72)</f>
        <v>0</v>
      </c>
      <c r="CX72" s="123" t="s">
        <v>5</v>
      </c>
      <c r="CY72" s="122">
        <f>SUMIFS(DB$12:DB$31,$R$12:$R$31,CY$69,$Q$12:$Q$31,CX72)</f>
        <v>0</v>
      </c>
      <c r="CZ72" s="122">
        <f>SUMIFS(DB$12:DB$31,$R$12:$R$31,CZ$69,$Q$12:$Q$31,CX72)</f>
        <v>0</v>
      </c>
      <c r="DA72" s="122">
        <f>SUMIFS(DB$12:DB$31,$R$12:$R$31,DA$69,$Q$12:$Q$31,CX72)</f>
        <v>0</v>
      </c>
      <c r="DB72" s="124">
        <f>SUMIFS(DB$12:DB$31,$R$12:$R$31,DB$69,$Q$12:$Q$31,CX72)</f>
        <v>0</v>
      </c>
      <c r="DE72" s="123" t="s">
        <v>5</v>
      </c>
      <c r="DF72" s="122">
        <f>SUMIFS(DI$12:DI$31,$R$12:$R$31,DF$69,$Q$12:$Q$31,DE72)</f>
        <v>0</v>
      </c>
      <c r="DG72" s="122">
        <f>SUMIFS(DI$12:DI$31,$R$12:$R$31,DG$69,$Q$12:$Q$31,DE72)</f>
        <v>0</v>
      </c>
      <c r="DH72" s="122">
        <f>SUMIFS(DI$12:DI$31,$R$12:$R$31,DH$69,$Q$12:$Q$31,DE72)</f>
        <v>0</v>
      </c>
      <c r="DI72" s="124">
        <f>SUMIFS(DI$12:DI$31,$R$12:$R$31,DI$69,$Q$12:$Q$31,DE72)</f>
        <v>0</v>
      </c>
      <c r="DL72" s="123" t="s">
        <v>5</v>
      </c>
      <c r="DM72" s="122">
        <f>SUMIFS(DP$12:DP$31,$R$12:$R$31,DM$69,$Q$12:$Q$31,DL72)</f>
        <v>0</v>
      </c>
      <c r="DN72" s="122">
        <f>SUMIFS(DP$12:DP$31,$R$12:$R$31,DN$69,$Q$12:$Q$31,DL72)</f>
        <v>0</v>
      </c>
      <c r="DO72" s="122">
        <f>SUMIFS(DP$12:DP$31,$R$12:$R$31,DO$69,$Q$12:$Q$31,DL72)</f>
        <v>0</v>
      </c>
      <c r="DP72" s="124">
        <f>SUMIFS(DP$12:DP$31,$R$12:$R$31,DP$69,$Q$12:$Q$31,DL72)</f>
        <v>0</v>
      </c>
    </row>
    <row r="73" spans="38:120" ht="19.5" customHeight="1">
      <c r="BH73" s="123" t="s">
        <v>3</v>
      </c>
      <c r="BI73" s="122">
        <f>SUMIFS(BL$12:BL$31,$R$12:$R$31,BI$69,$Q$12:$Q$31,BH73)</f>
        <v>0</v>
      </c>
      <c r="BJ73" s="122">
        <f>SUMIFS(BL$12:BL$31,$R$12:$R$31,BJ$69,$Q$12:$Q$31,BH73)</f>
        <v>0</v>
      </c>
      <c r="BK73" s="122">
        <f>SUMIFS(BL$12:BL$31,$R$12:$R$31,BK$69,$Q$12:$Q$31,BH73)</f>
        <v>0</v>
      </c>
      <c r="BL73" s="124">
        <f>SUMIFS(BL$12:BL$31,$R$12:$R$31,BL$69,$Q$12:$Q$31,BH73)</f>
        <v>0</v>
      </c>
      <c r="BO73" s="123" t="s">
        <v>3</v>
      </c>
      <c r="BP73" s="122">
        <f>SUMIFS(BS$12:BS$31,$R$12:$R$31,BP$69,$Q$12:$Q$31,BO73)</f>
        <v>0</v>
      </c>
      <c r="BQ73" s="122">
        <f>SUMIFS(BS$12:BS$31,$R$12:$R$31,BQ$69,$Q$12:$Q$31,BO73)</f>
        <v>0</v>
      </c>
      <c r="BR73" s="122">
        <f>SUMIFS(BS$12:BS$31,$R$12:$R$31,BR$69,$Q$12:$Q$31,BO73)</f>
        <v>0</v>
      </c>
      <c r="BS73" s="124">
        <f>SUMIFS(BS$12:BS$31,$R$12:$R$31,BS$69,$Q$12:$Q$31,BO73)</f>
        <v>0</v>
      </c>
      <c r="BV73" s="123" t="s">
        <v>3</v>
      </c>
      <c r="BW73" s="122">
        <f>SUMIFS(BZ$12:BZ$31,$R$12:$R$31,BW$69,$Q$12:$Q$31,BV73)</f>
        <v>0</v>
      </c>
      <c r="BX73" s="122">
        <f>SUMIFS(BZ$12:BZ$31,$R$12:$R$31,BX$69,$Q$12:$Q$31,BV73)</f>
        <v>0</v>
      </c>
      <c r="BY73" s="122">
        <f>SUMIFS(BZ$12:BZ$31,$R$12:$R$31,BY$69,$Q$12:$Q$31,BV73)</f>
        <v>0</v>
      </c>
      <c r="BZ73" s="124">
        <f>SUMIFS(BZ$12:BZ$31,$R$12:$R$31,BZ$69,$Q$12:$Q$31,BV73)</f>
        <v>0</v>
      </c>
      <c r="CC73" s="123" t="s">
        <v>3</v>
      </c>
      <c r="CD73" s="122">
        <f>SUMIFS(CG$12:CG$31,$R$12:$R$31,CD$69,$Q$12:$Q$31,CC73)</f>
        <v>0</v>
      </c>
      <c r="CE73" s="122">
        <f>SUMIFS(CG$12:CG$31,$R$12:$R$31,CE$69,$Q$12:$Q$31,CC73)</f>
        <v>0</v>
      </c>
      <c r="CF73" s="122">
        <f>SUMIFS(CG$12:CG$31,$R$12:$R$31,CF$69,$Q$12:$Q$31,CC73)</f>
        <v>0</v>
      </c>
      <c r="CG73" s="124">
        <f>SUMIFS(CG$12:CG$31,$R$12:$R$31,CG$69,$Q$12:$Q$31,CC73)</f>
        <v>0</v>
      </c>
      <c r="CJ73" s="123" t="s">
        <v>3</v>
      </c>
      <c r="CK73" s="122">
        <f>SUMIFS(CN$12:CN$31,$R$12:$R$31,CK$69,$Q$12:$Q$31,CJ73)</f>
        <v>0</v>
      </c>
      <c r="CL73" s="122">
        <f>SUMIFS(CN$12:CN$31,$R$12:$R$31,CL$69,$Q$12:$Q$31,CJ73)</f>
        <v>0</v>
      </c>
      <c r="CM73" s="122">
        <f>SUMIFS(CN$12:CN$31,$R$12:$R$31,CM$69,$Q$12:$Q$31,CJ73)</f>
        <v>0</v>
      </c>
      <c r="CN73" s="124">
        <f>SUMIFS(CN$12:CN$31,$R$12:$R$31,CN$69,$Q$12:$Q$31,CJ73)</f>
        <v>0</v>
      </c>
      <c r="CQ73" s="123" t="s">
        <v>3</v>
      </c>
      <c r="CR73" s="122">
        <f>SUMIFS(CU$12:CU$31,$R$12:$R$31,CR$69,$Q$12:$Q$31,CQ73)</f>
        <v>0</v>
      </c>
      <c r="CS73" s="122">
        <f>SUMIFS(CU$12:CU$31,$R$12:$R$31,CS$69,$Q$12:$Q$31,CQ73)</f>
        <v>0</v>
      </c>
      <c r="CT73" s="122">
        <f>SUMIFS(CU$12:CU$31,$R$12:$R$31,CT$69,$Q$12:$Q$31,CQ73)</f>
        <v>0</v>
      </c>
      <c r="CU73" s="124">
        <f>SUMIFS(CU$12:CU$31,$R$12:$R$31,CU$69,$Q$12:$Q$31,CQ73)</f>
        <v>0</v>
      </c>
      <c r="CX73" s="123" t="s">
        <v>3</v>
      </c>
      <c r="CY73" s="122">
        <f>SUMIFS(DB$12:DB$31,$R$12:$R$31,CY$69,$Q$12:$Q$31,CX73)</f>
        <v>0</v>
      </c>
      <c r="CZ73" s="122">
        <f>SUMIFS(DB$12:DB$31,$R$12:$R$31,CZ$69,$Q$12:$Q$31,CX73)</f>
        <v>0</v>
      </c>
      <c r="DA73" s="122">
        <f>SUMIFS(DB$12:DB$31,$R$12:$R$31,DA$69,$Q$12:$Q$31,CX73)</f>
        <v>0</v>
      </c>
      <c r="DB73" s="124">
        <f>SUMIFS(DB$12:DB$31,$R$12:$R$31,DB$69,$Q$12:$Q$31,CX73)</f>
        <v>0</v>
      </c>
      <c r="DE73" s="123" t="s">
        <v>3</v>
      </c>
      <c r="DF73" s="122">
        <f>SUMIFS(DI$12:DI$31,$R$12:$R$31,DF$69,$Q$12:$Q$31,DE73)</f>
        <v>0</v>
      </c>
      <c r="DG73" s="122">
        <f>SUMIFS(DI$12:DI$31,$R$12:$R$31,DG$69,$Q$12:$Q$31,DE73)</f>
        <v>0</v>
      </c>
      <c r="DH73" s="122">
        <f>SUMIFS(DI$12:DI$31,$R$12:$R$31,DH$69,$Q$12:$Q$31,DE73)</f>
        <v>0</v>
      </c>
      <c r="DI73" s="124">
        <f>SUMIFS(DI$12:DI$31,$R$12:$R$31,DI$69,$Q$12:$Q$31,DE73)</f>
        <v>0</v>
      </c>
      <c r="DL73" s="123" t="s">
        <v>3</v>
      </c>
      <c r="DM73" s="122">
        <f>SUMIFS(DP$12:DP$31,$R$12:$R$31,DM$69,$Q$12:$Q$31,DL73)</f>
        <v>0</v>
      </c>
      <c r="DN73" s="122">
        <f>SUMIFS(DP$12:DP$31,$R$12:$R$31,DN$69,$Q$12:$Q$31,DL73)</f>
        <v>0</v>
      </c>
      <c r="DO73" s="122">
        <f>SUMIFS(DP$12:DP$31,$R$12:$R$31,DO$69,$Q$12:$Q$31,DL73)</f>
        <v>0</v>
      </c>
      <c r="DP73" s="124">
        <f>SUMIFS(DP$12:DP$31,$R$12:$R$31,DP$69,$Q$12:$Q$31,DL73)</f>
        <v>0</v>
      </c>
    </row>
    <row r="74" spans="38:120" ht="19.5" customHeight="1">
      <c r="BH74" s="120" t="s">
        <v>23</v>
      </c>
      <c r="BI74" s="125">
        <f>SUM(BI70:BI73)</f>
        <v>0</v>
      </c>
      <c r="BJ74" s="125">
        <f>SUM(BJ70:BJ73)</f>
        <v>0</v>
      </c>
      <c r="BK74" s="125">
        <f>SUM(BK70:BK73)</f>
        <v>0</v>
      </c>
      <c r="BL74" s="126">
        <f>SUM(BL70:BL73)</f>
        <v>0</v>
      </c>
      <c r="BO74" s="120" t="s">
        <v>23</v>
      </c>
      <c r="BP74" s="125">
        <f>SUM(BP70:BP73)</f>
        <v>0</v>
      </c>
      <c r="BQ74" s="125">
        <f>SUM(BQ70:BQ73)</f>
        <v>0</v>
      </c>
      <c r="BR74" s="125">
        <f>SUM(BR70:BR73)</f>
        <v>0</v>
      </c>
      <c r="BS74" s="126">
        <f>SUM(BS70:BS73)</f>
        <v>0</v>
      </c>
      <c r="BV74" s="120" t="s">
        <v>23</v>
      </c>
      <c r="BW74" s="125">
        <f>SUM(BW70:BW73)</f>
        <v>0</v>
      </c>
      <c r="BX74" s="125">
        <f>SUM(BX70:BX73)</f>
        <v>0</v>
      </c>
      <c r="BY74" s="125">
        <f>SUM(BY70:BY73)</f>
        <v>0</v>
      </c>
      <c r="BZ74" s="126">
        <f>SUM(BZ70:BZ73)</f>
        <v>0</v>
      </c>
      <c r="CC74" s="120" t="s">
        <v>23</v>
      </c>
      <c r="CD74" s="125">
        <f>SUM(CD70:CD73)</f>
        <v>0</v>
      </c>
      <c r="CE74" s="125">
        <f>SUM(CE70:CE73)</f>
        <v>0</v>
      </c>
      <c r="CF74" s="125">
        <f>SUM(CF70:CF73)</f>
        <v>0</v>
      </c>
      <c r="CG74" s="126">
        <f>SUM(CG70:CG73)</f>
        <v>0</v>
      </c>
      <c r="CJ74" s="120" t="s">
        <v>23</v>
      </c>
      <c r="CK74" s="125">
        <f>SUM(CK70:CK73)</f>
        <v>0</v>
      </c>
      <c r="CL74" s="125">
        <f>SUM(CL70:CL73)</f>
        <v>0</v>
      </c>
      <c r="CM74" s="125">
        <f>SUM(CM70:CM73)</f>
        <v>0</v>
      </c>
      <c r="CN74" s="126">
        <f>SUM(CN70:CN73)</f>
        <v>0</v>
      </c>
      <c r="CQ74" s="120" t="s">
        <v>23</v>
      </c>
      <c r="CR74" s="125">
        <f>SUM(CR70:CR73)</f>
        <v>0</v>
      </c>
      <c r="CS74" s="125">
        <f>SUM(CS70:CS73)</f>
        <v>0</v>
      </c>
      <c r="CT74" s="125">
        <f>SUM(CT70:CT73)</f>
        <v>0</v>
      </c>
      <c r="CU74" s="126">
        <f>SUM(CU70:CU73)</f>
        <v>0</v>
      </c>
      <c r="CX74" s="120" t="s">
        <v>23</v>
      </c>
      <c r="CY74" s="125">
        <f>SUM(CY70:CY73)</f>
        <v>0</v>
      </c>
      <c r="CZ74" s="125">
        <f>SUM(CZ70:CZ73)</f>
        <v>0</v>
      </c>
      <c r="DA74" s="125">
        <f>SUM(DA70:DA73)</f>
        <v>0</v>
      </c>
      <c r="DB74" s="126">
        <f>SUM(DB70:DB73)</f>
        <v>0</v>
      </c>
      <c r="DE74" s="120" t="s">
        <v>23</v>
      </c>
      <c r="DF74" s="125">
        <f>SUM(DF70:DF73)</f>
        <v>0</v>
      </c>
      <c r="DG74" s="125">
        <f>SUM(DG70:DG73)</f>
        <v>0</v>
      </c>
      <c r="DH74" s="125">
        <f>SUM(DH70:DH73)</f>
        <v>0</v>
      </c>
      <c r="DI74" s="126">
        <f>SUM(DI70:DI73)</f>
        <v>0</v>
      </c>
      <c r="DL74" s="120" t="s">
        <v>23</v>
      </c>
      <c r="DM74" s="125">
        <f>SUM(DM70:DM73)</f>
        <v>0</v>
      </c>
      <c r="DN74" s="125">
        <f>SUM(DN70:DN73)</f>
        <v>0</v>
      </c>
      <c r="DO74" s="125">
        <f>SUM(DO70:DO73)</f>
        <v>0</v>
      </c>
      <c r="DP74" s="126">
        <f>SUM(DP70:DP73)</f>
        <v>0</v>
      </c>
    </row>
    <row r="75" spans="38:120" ht="19.5" customHeight="1">
      <c r="BH75" s="127" t="s">
        <v>26</v>
      </c>
      <c r="BI75" s="128">
        <f>BI74+BJ74+BK74+BL74</f>
        <v>0</v>
      </c>
      <c r="BJ75" s="129"/>
      <c r="BK75" s="130"/>
      <c r="BL75" s="131"/>
      <c r="BO75" s="127" t="s">
        <v>26</v>
      </c>
      <c r="BP75" s="128">
        <f>BP74+BQ74+BR74+BS74</f>
        <v>0</v>
      </c>
      <c r="BQ75" s="129"/>
      <c r="BR75" s="130"/>
      <c r="BS75" s="131"/>
      <c r="BV75" s="127" t="s">
        <v>26</v>
      </c>
      <c r="BW75" s="128">
        <f>BW74+BX74+BY74+BZ74</f>
        <v>0</v>
      </c>
      <c r="BX75" s="129"/>
      <c r="BY75" s="130"/>
      <c r="BZ75" s="131"/>
      <c r="CC75" s="127" t="s">
        <v>26</v>
      </c>
      <c r="CD75" s="128">
        <f>CD74+CE74+CF74+CG74</f>
        <v>0</v>
      </c>
      <c r="CE75" s="129"/>
      <c r="CF75" s="130"/>
      <c r="CG75" s="131"/>
      <c r="CJ75" s="127" t="s">
        <v>26</v>
      </c>
      <c r="CK75" s="128">
        <f>CK74+CL74+CM74+CN74</f>
        <v>0</v>
      </c>
      <c r="CL75" s="129"/>
      <c r="CM75" s="130"/>
      <c r="CN75" s="131"/>
      <c r="CQ75" s="127" t="s">
        <v>26</v>
      </c>
      <c r="CR75" s="128">
        <f>CR74+CS74+CT74+CU74</f>
        <v>0</v>
      </c>
      <c r="CS75" s="129"/>
      <c r="CT75" s="130"/>
      <c r="CU75" s="131"/>
      <c r="CX75" s="127" t="s">
        <v>26</v>
      </c>
      <c r="CY75" s="128">
        <f>CY74+CZ74+DA74+DB74</f>
        <v>0</v>
      </c>
      <c r="CZ75" s="129"/>
      <c r="DA75" s="130"/>
      <c r="DB75" s="131"/>
      <c r="DE75" s="127" t="s">
        <v>26</v>
      </c>
      <c r="DF75" s="128">
        <f>DF74+DG74+DH74+DI74</f>
        <v>0</v>
      </c>
      <c r="DG75" s="129"/>
      <c r="DH75" s="130"/>
      <c r="DI75" s="131"/>
      <c r="DL75" s="127" t="s">
        <v>26</v>
      </c>
      <c r="DM75" s="128">
        <f>DM74+DN74+DO74+DP74</f>
        <v>0</v>
      </c>
      <c r="DN75" s="129"/>
      <c r="DO75" s="130"/>
      <c r="DP75" s="131"/>
    </row>
  </sheetData>
  <autoFilter ref="B11:DT39" xr:uid="{00000000-0009-0000-0000-000000000000}"/>
  <mergeCells count="94">
    <mergeCell ref="DH68:DI68"/>
    <mergeCell ref="DM68:DN68"/>
    <mergeCell ref="DO68:DP68"/>
    <mergeCell ref="CR68:CS68"/>
    <mergeCell ref="CT68:CU68"/>
    <mergeCell ref="CY68:CZ68"/>
    <mergeCell ref="DA68:DB68"/>
    <mergeCell ref="DF68:DG68"/>
    <mergeCell ref="BY68:BZ68"/>
    <mergeCell ref="CD68:CE68"/>
    <mergeCell ref="CF68:CG68"/>
    <mergeCell ref="CK68:CL68"/>
    <mergeCell ref="CM68:CN68"/>
    <mergeCell ref="BI68:BJ68"/>
    <mergeCell ref="BK68:BL68"/>
    <mergeCell ref="BP68:BQ68"/>
    <mergeCell ref="BR68:BS68"/>
    <mergeCell ref="BW68:BX68"/>
    <mergeCell ref="BY51:BZ51"/>
    <mergeCell ref="CD51:CE51"/>
    <mergeCell ref="CF51:CG51"/>
    <mergeCell ref="CK51:CL51"/>
    <mergeCell ref="CM51:CN51"/>
    <mergeCell ref="BI51:BJ51"/>
    <mergeCell ref="BK51:BL51"/>
    <mergeCell ref="BP51:BQ51"/>
    <mergeCell ref="BR51:BS51"/>
    <mergeCell ref="BW51:BX51"/>
    <mergeCell ref="DO41:DP41"/>
    <mergeCell ref="CR42:CS42"/>
    <mergeCell ref="BP42:BQ42"/>
    <mergeCell ref="BR42:BS42"/>
    <mergeCell ref="BW42:BX42"/>
    <mergeCell ref="DH41:DI41"/>
    <mergeCell ref="DM41:DN41"/>
    <mergeCell ref="BP41:BQ41"/>
    <mergeCell ref="BR41:BS41"/>
    <mergeCell ref="BW41:BX41"/>
    <mergeCell ref="BY41:BZ41"/>
    <mergeCell ref="CD41:CE41"/>
    <mergeCell ref="CF41:CG41"/>
    <mergeCell ref="CK41:CL41"/>
    <mergeCell ref="CM41:CN41"/>
    <mergeCell ref="CR41:CS41"/>
    <mergeCell ref="A3:AK3"/>
    <mergeCell ref="X50:Y50"/>
    <mergeCell ref="BI42:BJ42"/>
    <mergeCell ref="BK42:BL42"/>
    <mergeCell ref="BI41:BJ41"/>
    <mergeCell ref="BK41:BL41"/>
    <mergeCell ref="DF41:DG41"/>
    <mergeCell ref="BY42:BZ42"/>
    <mergeCell ref="CD42:CE42"/>
    <mergeCell ref="CF42:CG42"/>
    <mergeCell ref="CK42:CL42"/>
    <mergeCell ref="CM42:CN42"/>
    <mergeCell ref="CR51:CS51"/>
    <mergeCell ref="CT51:CU51"/>
    <mergeCell ref="CY51:CZ51"/>
    <mergeCell ref="DA51:DB51"/>
    <mergeCell ref="CT41:CU41"/>
    <mergeCell ref="CY41:CZ41"/>
    <mergeCell ref="DA41:DB41"/>
    <mergeCell ref="CT59:CU59"/>
    <mergeCell ref="CY59:CZ59"/>
    <mergeCell ref="DA59:DB59"/>
    <mergeCell ref="CT42:CU42"/>
    <mergeCell ref="CY42:CZ42"/>
    <mergeCell ref="DA42:DB42"/>
    <mergeCell ref="DO59:DP59"/>
    <mergeCell ref="DM42:DN42"/>
    <mergeCell ref="DO42:DP42"/>
    <mergeCell ref="DF42:DG42"/>
    <mergeCell ref="DH42:DI42"/>
    <mergeCell ref="DH51:DI51"/>
    <mergeCell ref="DM51:DN51"/>
    <mergeCell ref="DO51:DP51"/>
    <mergeCell ref="DF51:DG51"/>
    <mergeCell ref="AC51:AH51"/>
    <mergeCell ref="AJ51:AN51"/>
    <mergeCell ref="DF59:DG59"/>
    <mergeCell ref="DH59:DI59"/>
    <mergeCell ref="DM59:DN59"/>
    <mergeCell ref="BI59:BJ59"/>
    <mergeCell ref="BK59:BL59"/>
    <mergeCell ref="BP59:BQ59"/>
    <mergeCell ref="BR59:BS59"/>
    <mergeCell ref="BW59:BX59"/>
    <mergeCell ref="BY59:BZ59"/>
    <mergeCell ref="CD59:CE59"/>
    <mergeCell ref="CF59:CG59"/>
    <mergeCell ref="CK59:CL59"/>
    <mergeCell ref="CM59:CN59"/>
    <mergeCell ref="CR59:CS59"/>
  </mergeCells>
  <phoneticPr fontId="1"/>
  <dataValidations count="4">
    <dataValidation type="list" allowBlank="1" showInputMessage="1" showErrorMessage="1" sqref="BI7 CY7 DA5:DA8 CD7 CF5:CF8 CR7 CT5:CT8 DF7 DH5:DH8 BK5:BK8 BW7 CK7 BY5:BY8 CM5:CM8 BP7 BR5:BR8 DM7 DO5:DO8" xr:uid="{00000000-0002-0000-0000-000000000000}">
      <formula1>$AN$5:$AN$8</formula1>
    </dataValidation>
    <dataValidation type="list" allowBlank="1" showInputMessage="1" showErrorMessage="1" sqref="BI6 CY8:CY9 DF8:DF9 CY6 BW8:BW9 CR8:CR9 CD8:CD9 CK8:CK9 CD6 CK6 BP8:BP9 BP6 CR6 BI8:BI9 DF6 BW6 DM8:DM9 DM6" xr:uid="{00000000-0002-0000-0000-000001000000}">
      <formula1>$AP$5:$AP$6</formula1>
    </dataValidation>
    <dataValidation type="list" allowBlank="1" showInputMessage="1" showErrorMessage="1" sqref="R12:R31" xr:uid="{00000000-0002-0000-0000-000002000000}">
      <formula1>$AQ$5:$AQ$8</formula1>
    </dataValidation>
    <dataValidation type="list" allowBlank="1" showInputMessage="1" showErrorMessage="1" sqref="Q12:Q31" xr:uid="{00000000-0002-0000-0000-000003000000}">
      <formula1>$AM$5:$AM$8</formula1>
    </dataValidation>
  </dataValidations>
  <pageMargins left="0.51181102362204722" right="0.39370078740157483" top="0.6692913385826772" bottom="0.31496062992125984" header="0.27559055118110237" footer="0.31496062992125984"/>
  <pageSetup paperSize="8" scale="60" fitToWidth="0" orientation="landscape" r:id="rId1"/>
  <headerFooter>
    <oddHeader>&amp;L&amp;20R8事業年度　施設園芸セーフティネット構築事業管理シート(補填金交付）&amp;R&amp;"-,太字"&amp;18P.&amp;P</oddHeader>
  </headerFooter>
  <colBreaks count="1" manualBreakCount="1">
    <brk id="66" min="2" max="56"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F8ECB-0662-460D-8DD5-8040E4FB123A}">
  <sheetPr>
    <tabColor rgb="FFFFFF00"/>
    <pageSetUpPr fitToPage="1"/>
  </sheetPr>
  <dimension ref="A1:BP40"/>
  <sheetViews>
    <sheetView view="pageBreakPreview" topLeftCell="A18" zoomScaleNormal="100" zoomScaleSheetLayoutView="100" workbookViewId="0">
      <selection activeCell="E22" sqref="E22"/>
    </sheetView>
  </sheetViews>
  <sheetFormatPr defaultColWidth="9" defaultRowHeight="14.25"/>
  <cols>
    <col min="1" max="1" width="2.5" style="158" customWidth="1"/>
    <col min="2" max="2" width="14" style="158" customWidth="1"/>
    <col min="3" max="3" width="11.25" style="158" customWidth="1"/>
    <col min="4" max="4" width="15.375" style="158" customWidth="1"/>
    <col min="5" max="5" width="24.5" style="158" customWidth="1"/>
    <col min="6" max="7" width="2.75" style="158" customWidth="1"/>
    <col min="8" max="33" width="2.5" style="158" customWidth="1"/>
    <col min="34" max="34" width="12.125" style="159" customWidth="1"/>
    <col min="35" max="35" width="10.75" style="159" customWidth="1"/>
    <col min="36" max="68" width="2.5" style="158" customWidth="1"/>
    <col min="69" max="16384" width="9" style="158"/>
  </cols>
  <sheetData>
    <row r="1" spans="1:68">
      <c r="A1" s="157" t="s">
        <v>109</v>
      </c>
    </row>
    <row r="2" spans="1:68" ht="22.5" customHeight="1">
      <c r="A2" s="397" t="s">
        <v>401</v>
      </c>
      <c r="B2" s="397"/>
      <c r="C2" s="397"/>
      <c r="D2" s="397"/>
      <c r="E2" s="397"/>
      <c r="F2" s="397"/>
      <c r="G2" s="397"/>
      <c r="H2" s="397"/>
      <c r="I2" s="397"/>
      <c r="J2" s="157"/>
      <c r="K2" s="157"/>
      <c r="L2" s="157"/>
      <c r="M2" s="157"/>
      <c r="N2" s="157"/>
      <c r="O2" s="157"/>
      <c r="P2" s="157"/>
      <c r="Q2" s="157"/>
      <c r="R2" s="157"/>
      <c r="S2" s="157"/>
      <c r="T2" s="157"/>
      <c r="U2" s="157"/>
      <c r="V2" s="157"/>
      <c r="W2" s="157"/>
      <c r="X2" s="157"/>
      <c r="Y2" s="157"/>
      <c r="Z2" s="157"/>
      <c r="AA2" s="157"/>
      <c r="AB2" s="157"/>
      <c r="AC2" s="157"/>
      <c r="AD2" s="157"/>
      <c r="AE2" s="157"/>
      <c r="AF2" s="157"/>
      <c r="AG2" s="157"/>
    </row>
    <row r="3" spans="1:68" ht="18" customHeight="1">
      <c r="A3" s="157"/>
      <c r="B3" s="157"/>
      <c r="C3" s="157"/>
      <c r="D3" s="157"/>
      <c r="E3" s="400" t="s">
        <v>402</v>
      </c>
      <c r="F3" s="400"/>
      <c r="G3" s="400"/>
      <c r="H3" s="400"/>
      <c r="I3" s="157"/>
      <c r="L3" s="157"/>
      <c r="M3" s="157"/>
      <c r="O3" s="157"/>
      <c r="P3" s="157"/>
      <c r="Q3" s="157"/>
      <c r="S3" s="157"/>
      <c r="T3" s="157"/>
    </row>
    <row r="4" spans="1:68" s="159" customFormat="1">
      <c r="A4" s="157" t="s">
        <v>221</v>
      </c>
      <c r="B4" s="157"/>
      <c r="C4" s="157"/>
      <c r="D4" s="157"/>
      <c r="E4" s="157"/>
      <c r="F4" s="157"/>
      <c r="G4" s="157"/>
      <c r="H4" s="157"/>
      <c r="I4" s="157"/>
      <c r="J4" s="157"/>
      <c r="K4" s="157"/>
      <c r="L4" s="157"/>
      <c r="M4" s="157"/>
      <c r="N4" s="157"/>
      <c r="O4" s="157"/>
      <c r="P4" s="157"/>
      <c r="Q4" s="157"/>
      <c r="R4" s="157"/>
      <c r="S4" s="157"/>
      <c r="T4" s="157"/>
      <c r="U4" s="157"/>
      <c r="AJ4" s="158"/>
      <c r="AK4" s="158"/>
      <c r="AL4" s="158"/>
      <c r="AM4" s="158"/>
      <c r="AN4" s="158"/>
      <c r="AO4" s="158"/>
      <c r="AP4" s="158"/>
      <c r="AQ4" s="158"/>
      <c r="AR4" s="158"/>
      <c r="AS4" s="158"/>
      <c r="AT4" s="158"/>
      <c r="AU4" s="158"/>
      <c r="AV4" s="158"/>
      <c r="AW4" s="158"/>
      <c r="AX4" s="158"/>
      <c r="AY4" s="158"/>
      <c r="AZ4" s="158"/>
      <c r="BA4" s="158"/>
      <c r="BB4" s="158"/>
      <c r="BC4" s="158"/>
      <c r="BD4" s="158"/>
      <c r="BE4" s="158"/>
      <c r="BF4" s="158"/>
      <c r="BG4" s="158"/>
      <c r="BH4" s="158"/>
      <c r="BI4" s="158"/>
      <c r="BJ4" s="158"/>
      <c r="BK4" s="158"/>
      <c r="BL4" s="158"/>
      <c r="BM4" s="158"/>
      <c r="BN4" s="158"/>
      <c r="BO4" s="158"/>
      <c r="BP4" s="158"/>
    </row>
    <row r="5" spans="1:68" s="159" customFormat="1">
      <c r="A5" s="157"/>
      <c r="B5" s="157"/>
      <c r="C5" s="157"/>
      <c r="D5" s="157"/>
      <c r="E5" s="157" t="s">
        <v>110</v>
      </c>
      <c r="H5" s="157"/>
      <c r="J5" s="157"/>
      <c r="K5" s="157"/>
      <c r="L5" s="157"/>
      <c r="M5" s="157"/>
      <c r="N5" s="157"/>
      <c r="O5" s="157"/>
      <c r="P5" s="157"/>
      <c r="Q5" s="157"/>
      <c r="R5" s="157"/>
      <c r="S5" s="157"/>
      <c r="T5" s="157"/>
      <c r="U5" s="157"/>
      <c r="AJ5" s="158"/>
      <c r="AK5" s="158"/>
      <c r="AL5" s="158"/>
      <c r="AM5" s="158"/>
      <c r="AN5" s="158"/>
      <c r="AO5" s="158"/>
      <c r="AP5" s="158"/>
      <c r="AQ5" s="158"/>
      <c r="AR5" s="158"/>
      <c r="AS5" s="158"/>
      <c r="AT5" s="158"/>
      <c r="AU5" s="158"/>
      <c r="AV5" s="158"/>
      <c r="AW5" s="158"/>
      <c r="AX5" s="158"/>
      <c r="AY5" s="158"/>
      <c r="AZ5" s="158"/>
      <c r="BA5" s="158"/>
      <c r="BB5" s="158"/>
      <c r="BC5" s="158"/>
      <c r="BD5" s="158"/>
      <c r="BE5" s="158"/>
      <c r="BF5" s="158"/>
      <c r="BG5" s="158"/>
      <c r="BH5" s="158"/>
      <c r="BI5" s="158"/>
      <c r="BJ5" s="158"/>
      <c r="BK5" s="158"/>
      <c r="BL5" s="158"/>
      <c r="BM5" s="158"/>
      <c r="BN5" s="158"/>
      <c r="BO5" s="158"/>
      <c r="BP5" s="158"/>
    </row>
    <row r="6" spans="1:68" s="159" customFormat="1">
      <c r="A6" s="157"/>
      <c r="B6" s="157"/>
      <c r="C6" s="157"/>
      <c r="D6" s="157"/>
      <c r="E6" s="348" t="str">
        <f>DBCS('R8管理シート'!G12)</f>
        <v/>
      </c>
      <c r="H6" s="157"/>
      <c r="J6" s="157"/>
      <c r="K6" s="157"/>
      <c r="L6" s="157"/>
      <c r="M6" s="157"/>
      <c r="N6" s="157"/>
      <c r="O6" s="157"/>
      <c r="P6" s="157"/>
      <c r="Q6" s="157"/>
      <c r="R6" s="157"/>
      <c r="S6" s="157"/>
      <c r="T6" s="157"/>
      <c r="U6" s="157"/>
      <c r="AJ6" s="158"/>
      <c r="AK6" s="158"/>
      <c r="AL6" s="158"/>
      <c r="AM6" s="158"/>
      <c r="AN6" s="158"/>
      <c r="AO6" s="158"/>
      <c r="AP6" s="158"/>
      <c r="AQ6" s="158"/>
      <c r="AR6" s="158"/>
      <c r="AS6" s="158"/>
      <c r="AT6" s="158"/>
      <c r="AU6" s="158"/>
      <c r="AV6" s="158"/>
      <c r="AW6" s="158"/>
      <c r="AX6" s="158"/>
      <c r="AY6" s="158"/>
      <c r="AZ6" s="158"/>
      <c r="BA6" s="158"/>
      <c r="BB6" s="158"/>
      <c r="BC6" s="158"/>
      <c r="BD6" s="158"/>
      <c r="BE6" s="158"/>
      <c r="BF6" s="158"/>
      <c r="BG6" s="158"/>
      <c r="BH6" s="158"/>
      <c r="BI6" s="158"/>
      <c r="BJ6" s="158"/>
      <c r="BK6" s="158"/>
      <c r="BL6" s="158"/>
      <c r="BM6" s="158"/>
      <c r="BN6" s="158"/>
      <c r="BO6" s="158"/>
      <c r="BP6" s="158"/>
    </row>
    <row r="7" spans="1:68" s="159" customFormat="1">
      <c r="A7" s="157"/>
      <c r="B7" s="157"/>
      <c r="C7" s="157"/>
      <c r="D7" s="157"/>
      <c r="E7" s="348" t="str">
        <f>DBCS('R8管理シート'!D12)</f>
        <v/>
      </c>
      <c r="H7" s="157"/>
      <c r="J7" s="157"/>
      <c r="K7" s="157"/>
      <c r="L7" s="157"/>
      <c r="M7" s="157"/>
      <c r="N7" s="157"/>
      <c r="O7" s="157"/>
      <c r="P7" s="157"/>
      <c r="Q7" s="157"/>
      <c r="R7" s="157"/>
      <c r="S7" s="157"/>
      <c r="T7" s="157"/>
      <c r="U7" s="157"/>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c r="BM7" s="158"/>
      <c r="BN7" s="158"/>
      <c r="BO7" s="158"/>
      <c r="BP7" s="158"/>
    </row>
    <row r="8" spans="1:68" s="159" customFormat="1">
      <c r="A8" s="157"/>
      <c r="B8" s="157"/>
      <c r="C8" s="157"/>
      <c r="D8" s="157"/>
      <c r="E8" s="348" t="str">
        <f>DBCS('R8管理シート'!E12)</f>
        <v/>
      </c>
      <c r="H8" s="157"/>
      <c r="J8" s="157"/>
      <c r="K8" s="157"/>
      <c r="L8" s="157"/>
      <c r="M8" s="157"/>
      <c r="N8" s="157"/>
      <c r="O8" s="157"/>
      <c r="P8" s="157"/>
      <c r="Q8" s="157"/>
      <c r="R8" s="157"/>
      <c r="S8" s="157"/>
      <c r="T8" s="157"/>
      <c r="U8" s="157"/>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c r="BM8" s="158"/>
      <c r="BN8" s="158"/>
      <c r="BO8" s="158"/>
      <c r="BP8" s="158"/>
    </row>
    <row r="9" spans="1:68" s="159" customFormat="1">
      <c r="A9" s="157"/>
      <c r="B9" s="157"/>
      <c r="C9" s="157"/>
      <c r="D9" s="157"/>
      <c r="E9" s="157"/>
      <c r="F9" s="157"/>
      <c r="G9" s="157"/>
      <c r="H9" s="157"/>
      <c r="I9" s="157"/>
      <c r="J9" s="157"/>
      <c r="K9" s="157"/>
      <c r="L9" s="157"/>
      <c r="M9" s="157"/>
      <c r="N9" s="157"/>
      <c r="O9" s="161"/>
      <c r="P9" s="157"/>
      <c r="Q9" s="157"/>
      <c r="R9" s="157"/>
      <c r="S9" s="157"/>
      <c r="T9" s="157"/>
      <c r="U9" s="157"/>
      <c r="V9" s="157"/>
      <c r="W9" s="157"/>
      <c r="X9" s="157"/>
      <c r="Y9" s="157"/>
      <c r="Z9" s="157"/>
      <c r="AA9" s="157"/>
      <c r="AB9" s="157"/>
      <c r="AC9" s="157"/>
      <c r="AD9" s="157"/>
      <c r="AE9" s="157"/>
      <c r="AF9" s="157"/>
      <c r="AG9" s="157"/>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c r="BM9" s="158"/>
      <c r="BN9" s="158"/>
      <c r="BO9" s="158"/>
      <c r="BP9" s="158"/>
    </row>
    <row r="10" spans="1:68" s="159" customFormat="1">
      <c r="A10" s="157" t="s">
        <v>319</v>
      </c>
      <c r="B10" s="157"/>
      <c r="C10" s="157"/>
      <c r="D10" s="157"/>
      <c r="E10" s="157"/>
      <c r="F10" s="157"/>
      <c r="G10" s="157"/>
      <c r="H10" s="157"/>
      <c r="I10" s="157"/>
      <c r="J10" s="157"/>
      <c r="K10" s="157"/>
      <c r="L10" s="157"/>
      <c r="M10" s="157"/>
      <c r="N10" s="157"/>
      <c r="O10" s="161"/>
      <c r="P10" s="157"/>
      <c r="Q10" s="157"/>
      <c r="R10" s="157"/>
      <c r="S10" s="157"/>
      <c r="T10" s="157"/>
      <c r="U10" s="157"/>
      <c r="V10" s="157"/>
      <c r="W10" s="157"/>
      <c r="X10" s="157"/>
      <c r="Y10" s="157"/>
      <c r="Z10" s="157"/>
      <c r="AA10" s="157"/>
      <c r="AB10" s="157"/>
      <c r="AC10" s="157"/>
      <c r="AD10" s="157"/>
      <c r="AE10" s="157"/>
      <c r="AF10" s="157"/>
      <c r="AG10" s="157"/>
      <c r="AJ10" s="158"/>
      <c r="AK10" s="158"/>
      <c r="AL10" s="158"/>
      <c r="AM10" s="158"/>
      <c r="AN10" s="158"/>
      <c r="AO10" s="158"/>
      <c r="AP10" s="158"/>
      <c r="AQ10" s="158"/>
      <c r="AR10" s="158"/>
      <c r="AS10" s="158"/>
      <c r="AT10" s="158"/>
      <c r="AU10" s="158"/>
      <c r="AV10" s="158"/>
      <c r="AW10" s="158"/>
      <c r="AX10" s="158"/>
      <c r="AY10" s="158"/>
      <c r="AZ10" s="158"/>
      <c r="BA10" s="158"/>
      <c r="BB10" s="158"/>
      <c r="BC10" s="158"/>
      <c r="BD10" s="158"/>
      <c r="BE10" s="158"/>
      <c r="BF10" s="158"/>
      <c r="BG10" s="158"/>
      <c r="BH10" s="158"/>
      <c r="BI10" s="158"/>
      <c r="BJ10" s="158"/>
      <c r="BK10" s="158"/>
      <c r="BL10" s="158"/>
      <c r="BM10" s="158"/>
      <c r="BN10" s="158"/>
      <c r="BO10" s="158"/>
      <c r="BP10" s="158"/>
    </row>
    <row r="11" spans="1:68" s="159" customFormat="1">
      <c r="A11" s="157" t="s">
        <v>111</v>
      </c>
      <c r="B11" s="157"/>
      <c r="C11" s="157"/>
      <c r="D11" s="157"/>
      <c r="E11" s="157"/>
      <c r="F11" s="157"/>
      <c r="G11" s="157"/>
      <c r="H11" s="157"/>
      <c r="I11" s="157"/>
      <c r="J11" s="157"/>
      <c r="K11" s="157"/>
      <c r="L11" s="157"/>
      <c r="M11" s="157"/>
      <c r="N11" s="157"/>
      <c r="O11" s="161"/>
      <c r="P11" s="157"/>
      <c r="Q11" s="157"/>
      <c r="R11" s="157"/>
      <c r="S11" s="157"/>
      <c r="T11" s="157"/>
      <c r="U11" s="157"/>
      <c r="V11" s="157"/>
      <c r="W11" s="157"/>
      <c r="X11" s="157"/>
      <c r="Y11" s="157"/>
      <c r="Z11" s="157"/>
      <c r="AA11" s="157"/>
      <c r="AB11" s="157"/>
      <c r="AC11" s="157"/>
      <c r="AD11" s="157"/>
      <c r="AE11" s="157"/>
      <c r="AF11" s="157"/>
      <c r="AG11" s="157"/>
      <c r="AJ11" s="158"/>
      <c r="AK11" s="158"/>
      <c r="AL11" s="158"/>
      <c r="AM11" s="158"/>
      <c r="AN11" s="158"/>
      <c r="AO11" s="158"/>
      <c r="AP11" s="158"/>
      <c r="AQ11" s="158"/>
      <c r="AR11" s="158"/>
      <c r="AS11" s="158"/>
      <c r="AT11" s="158"/>
      <c r="AU11" s="158"/>
      <c r="AV11" s="158"/>
      <c r="AW11" s="158"/>
      <c r="AX11" s="158"/>
      <c r="AY11" s="158"/>
      <c r="AZ11" s="158"/>
      <c r="BA11" s="158"/>
      <c r="BB11" s="158"/>
      <c r="BC11" s="158"/>
      <c r="BD11" s="158"/>
      <c r="BE11" s="158"/>
      <c r="BF11" s="158"/>
      <c r="BG11" s="158"/>
      <c r="BH11" s="158"/>
      <c r="BI11" s="158"/>
      <c r="BJ11" s="158"/>
      <c r="BK11" s="158"/>
      <c r="BL11" s="158"/>
      <c r="BM11" s="158"/>
      <c r="BN11" s="158"/>
      <c r="BO11" s="158"/>
      <c r="BP11" s="158"/>
    </row>
    <row r="12" spans="1:68" s="159" customFormat="1">
      <c r="A12" s="157" t="s">
        <v>112</v>
      </c>
      <c r="B12" s="157"/>
      <c r="C12" s="157"/>
      <c r="D12" s="157"/>
      <c r="E12" s="157"/>
      <c r="F12" s="157"/>
      <c r="G12" s="157"/>
      <c r="H12" s="157"/>
      <c r="I12" s="157"/>
      <c r="J12" s="157"/>
      <c r="K12" s="157"/>
      <c r="L12" s="157"/>
      <c r="M12" s="157"/>
      <c r="N12" s="157"/>
      <c r="O12" s="161"/>
      <c r="P12" s="157"/>
      <c r="Q12" s="157"/>
      <c r="R12" s="157"/>
      <c r="S12" s="157"/>
      <c r="T12" s="157"/>
      <c r="U12" s="157"/>
      <c r="V12" s="157"/>
      <c r="W12" s="157"/>
      <c r="X12" s="157"/>
      <c r="Y12" s="157"/>
      <c r="Z12" s="157"/>
      <c r="AA12" s="157"/>
      <c r="AB12" s="157"/>
      <c r="AC12" s="157"/>
      <c r="AD12" s="157"/>
      <c r="AE12" s="157"/>
      <c r="AF12" s="157"/>
      <c r="AG12" s="157"/>
      <c r="AJ12" s="158"/>
      <c r="AK12" s="158"/>
      <c r="AL12" s="158"/>
      <c r="AM12" s="158"/>
      <c r="AN12" s="158"/>
      <c r="AO12" s="158"/>
      <c r="AP12" s="158"/>
      <c r="AQ12" s="158"/>
      <c r="AR12" s="158"/>
      <c r="AS12" s="158"/>
      <c r="AT12" s="158"/>
      <c r="AU12" s="158"/>
      <c r="AV12" s="158"/>
      <c r="AW12" s="158"/>
      <c r="AX12" s="158"/>
      <c r="AY12" s="158"/>
      <c r="AZ12" s="158"/>
      <c r="BA12" s="158"/>
      <c r="BB12" s="158"/>
      <c r="BC12" s="158"/>
      <c r="BD12" s="158"/>
      <c r="BE12" s="158"/>
      <c r="BF12" s="158"/>
      <c r="BG12" s="158"/>
      <c r="BH12" s="158"/>
      <c r="BI12" s="158"/>
      <c r="BJ12" s="158"/>
      <c r="BK12" s="158"/>
      <c r="BL12" s="158"/>
      <c r="BM12" s="158"/>
      <c r="BN12" s="158"/>
      <c r="BO12" s="158"/>
      <c r="BP12" s="158"/>
    </row>
    <row r="13" spans="1:68" s="159" customFormat="1">
      <c r="A13" s="157"/>
      <c r="B13" s="157"/>
      <c r="C13" s="157"/>
      <c r="D13" s="157"/>
      <c r="E13" s="157"/>
      <c r="F13" s="157"/>
      <c r="G13" s="157"/>
      <c r="H13" s="157"/>
      <c r="I13" s="157"/>
      <c r="J13" s="157"/>
      <c r="K13" s="157"/>
      <c r="L13" s="157"/>
      <c r="M13" s="157"/>
      <c r="N13" s="157"/>
      <c r="O13" s="161"/>
      <c r="P13" s="157"/>
      <c r="Q13" s="157"/>
      <c r="R13" s="157"/>
      <c r="S13" s="157"/>
      <c r="T13" s="157"/>
      <c r="U13" s="157"/>
      <c r="V13" s="157"/>
      <c r="W13" s="157"/>
      <c r="X13" s="157"/>
      <c r="Y13" s="157"/>
      <c r="Z13" s="157"/>
      <c r="AA13" s="157"/>
      <c r="AB13" s="157"/>
      <c r="AC13" s="157"/>
      <c r="AD13" s="157"/>
      <c r="AE13" s="157"/>
      <c r="AF13" s="157"/>
      <c r="AG13" s="157"/>
      <c r="AJ13" s="158"/>
      <c r="AK13" s="158"/>
      <c r="AL13" s="158"/>
      <c r="AM13" s="158"/>
      <c r="AN13" s="158"/>
      <c r="AO13" s="158"/>
      <c r="AP13" s="158"/>
      <c r="AQ13" s="158"/>
      <c r="AR13" s="158"/>
      <c r="AS13" s="158"/>
      <c r="AT13" s="158"/>
      <c r="AU13" s="158"/>
      <c r="AV13" s="158"/>
      <c r="AW13" s="158"/>
      <c r="AX13" s="158"/>
      <c r="AY13" s="158"/>
      <c r="AZ13" s="158"/>
      <c r="BA13" s="158"/>
      <c r="BB13" s="158"/>
      <c r="BC13" s="158"/>
      <c r="BD13" s="158"/>
      <c r="BE13" s="158"/>
      <c r="BF13" s="158"/>
      <c r="BG13" s="158"/>
      <c r="BH13" s="158"/>
      <c r="BI13" s="158"/>
      <c r="BJ13" s="158"/>
      <c r="BK13" s="158"/>
      <c r="BL13" s="158"/>
      <c r="BM13" s="158"/>
      <c r="BN13" s="158"/>
      <c r="BO13" s="158"/>
      <c r="BP13" s="158"/>
    </row>
    <row r="14" spans="1:68" s="159" customFormat="1" ht="15.75">
      <c r="A14" s="157"/>
      <c r="B14" s="162" t="s">
        <v>113</v>
      </c>
      <c r="C14" s="157"/>
      <c r="D14" s="349" t="str">
        <f>DBCS('R8管理シート'!C12)</f>
        <v/>
      </c>
      <c r="E14" s="157"/>
      <c r="G14" s="157"/>
      <c r="H14" s="161"/>
      <c r="I14" s="157"/>
      <c r="J14" s="157"/>
      <c r="K14" s="157"/>
      <c r="L14" s="157"/>
      <c r="M14" s="157"/>
      <c r="N14" s="157"/>
      <c r="O14" s="157"/>
      <c r="P14" s="157"/>
      <c r="Q14" s="157"/>
      <c r="R14" s="157"/>
      <c r="S14" s="157"/>
      <c r="T14" s="157"/>
      <c r="U14" s="157"/>
      <c r="V14" s="157"/>
      <c r="W14" s="157"/>
      <c r="X14" s="157"/>
      <c r="Y14" s="157"/>
      <c r="Z14" s="157"/>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8"/>
      <c r="AY14" s="158"/>
      <c r="AZ14" s="158"/>
      <c r="BA14" s="158"/>
      <c r="BB14" s="158"/>
      <c r="BC14" s="158"/>
      <c r="BD14" s="158"/>
      <c r="BE14" s="158"/>
      <c r="BF14" s="158"/>
      <c r="BG14" s="158"/>
      <c r="BH14" s="158"/>
      <c r="BI14" s="158"/>
    </row>
    <row r="15" spans="1:68" s="159" customFormat="1">
      <c r="A15" s="157"/>
      <c r="B15" s="157"/>
      <c r="C15" s="157" t="s">
        <v>114</v>
      </c>
      <c r="E15" s="157"/>
      <c r="F15" s="157"/>
      <c r="G15" s="157"/>
      <c r="H15" s="157"/>
      <c r="I15" s="157"/>
      <c r="J15" s="157"/>
      <c r="K15" s="157"/>
      <c r="L15" s="157"/>
      <c r="M15" s="157"/>
      <c r="N15" s="157"/>
      <c r="O15" s="161"/>
      <c r="P15" s="157"/>
      <c r="Q15" s="157"/>
      <c r="R15" s="157"/>
      <c r="S15" s="157"/>
      <c r="T15" s="157"/>
      <c r="U15" s="157"/>
      <c r="V15" s="157"/>
      <c r="W15" s="157"/>
      <c r="X15" s="157"/>
      <c r="Y15" s="157"/>
      <c r="Z15" s="157"/>
      <c r="AA15" s="157"/>
      <c r="AB15" s="157"/>
      <c r="AC15" s="157"/>
      <c r="AD15" s="157"/>
      <c r="AE15" s="157"/>
      <c r="AF15" s="157"/>
      <c r="AG15" s="157"/>
      <c r="AJ15" s="158"/>
      <c r="AK15" s="158"/>
      <c r="AL15" s="158"/>
      <c r="AM15" s="158"/>
      <c r="AN15" s="158"/>
      <c r="AO15" s="158"/>
      <c r="AP15" s="158"/>
      <c r="AQ15" s="158"/>
      <c r="AR15" s="158"/>
      <c r="AS15" s="158"/>
      <c r="AT15" s="158"/>
      <c r="AU15" s="158"/>
      <c r="AV15" s="158"/>
      <c r="AW15" s="158"/>
      <c r="AX15" s="158"/>
      <c r="AY15" s="158"/>
      <c r="AZ15" s="158"/>
      <c r="BA15" s="158"/>
      <c r="BB15" s="158"/>
      <c r="BC15" s="158"/>
      <c r="BD15" s="158"/>
      <c r="BE15" s="158"/>
      <c r="BF15" s="158"/>
      <c r="BG15" s="158"/>
      <c r="BH15" s="158"/>
      <c r="BI15" s="158"/>
      <c r="BJ15" s="158"/>
      <c r="BK15" s="158"/>
      <c r="BL15" s="158"/>
      <c r="BM15" s="158"/>
      <c r="BN15" s="158"/>
      <c r="BO15" s="158"/>
      <c r="BP15" s="158"/>
    </row>
    <row r="16" spans="1:68" s="159" customFormat="1">
      <c r="A16" s="157"/>
      <c r="B16" s="157"/>
      <c r="C16" s="157"/>
      <c r="D16" s="157"/>
      <c r="E16" s="157"/>
      <c r="F16" s="157"/>
      <c r="G16" s="157"/>
      <c r="H16" s="157"/>
      <c r="I16" s="157"/>
      <c r="J16" s="157"/>
      <c r="K16" s="157"/>
      <c r="L16" s="157"/>
      <c r="M16" s="157"/>
      <c r="N16" s="157"/>
      <c r="O16" s="161"/>
      <c r="P16" s="157"/>
      <c r="Q16" s="157"/>
      <c r="R16" s="157"/>
      <c r="S16" s="157"/>
      <c r="T16" s="157"/>
      <c r="U16" s="157"/>
      <c r="V16" s="157"/>
      <c r="W16" s="157"/>
      <c r="X16" s="157"/>
      <c r="Y16" s="157"/>
      <c r="Z16" s="157"/>
      <c r="AA16" s="157"/>
      <c r="AB16" s="157"/>
      <c r="AC16" s="157"/>
      <c r="AD16" s="157"/>
      <c r="AE16" s="157"/>
      <c r="AF16" s="157"/>
      <c r="AG16" s="157"/>
      <c r="AJ16" s="158"/>
      <c r="AK16" s="158"/>
      <c r="AL16" s="158"/>
      <c r="AM16" s="158"/>
      <c r="AN16" s="158"/>
      <c r="AO16" s="158"/>
      <c r="AP16" s="158"/>
      <c r="AQ16" s="158"/>
      <c r="AR16" s="158"/>
      <c r="AS16" s="158"/>
      <c r="AT16" s="158"/>
      <c r="AU16" s="158"/>
      <c r="AV16" s="158"/>
      <c r="AW16" s="158"/>
      <c r="AX16" s="158"/>
      <c r="AY16" s="158"/>
      <c r="AZ16" s="158"/>
      <c r="BA16" s="158"/>
      <c r="BB16" s="158"/>
      <c r="BC16" s="158"/>
      <c r="BD16" s="158"/>
      <c r="BE16" s="158"/>
      <c r="BF16" s="158"/>
      <c r="BG16" s="158"/>
      <c r="BH16" s="158"/>
      <c r="BI16" s="158"/>
      <c r="BJ16" s="158"/>
      <c r="BK16" s="158"/>
      <c r="BL16" s="158"/>
      <c r="BM16" s="158"/>
      <c r="BN16" s="158"/>
      <c r="BO16" s="158"/>
      <c r="BP16" s="158"/>
    </row>
    <row r="17" spans="1:68" s="159" customFormat="1">
      <c r="A17" s="157"/>
      <c r="B17" s="157" t="s">
        <v>167</v>
      </c>
      <c r="C17" s="399" t="s">
        <v>403</v>
      </c>
      <c r="D17" s="399"/>
      <c r="E17" s="399"/>
      <c r="F17" s="157"/>
      <c r="G17" s="157"/>
      <c r="H17" s="157"/>
      <c r="I17" s="157"/>
      <c r="J17" s="157"/>
      <c r="K17" s="157"/>
      <c r="L17" s="157"/>
      <c r="M17" s="157"/>
      <c r="N17" s="157"/>
      <c r="O17" s="161"/>
      <c r="P17" s="157"/>
      <c r="Q17" s="157"/>
      <c r="R17" s="157"/>
      <c r="S17" s="157"/>
      <c r="T17" s="157"/>
      <c r="U17" s="157"/>
      <c r="V17" s="157"/>
      <c r="W17" s="157"/>
      <c r="X17" s="157"/>
      <c r="Y17" s="157"/>
      <c r="Z17" s="157"/>
      <c r="AA17" s="157"/>
      <c r="AB17" s="157"/>
      <c r="AC17" s="157"/>
      <c r="AD17" s="157"/>
      <c r="AE17" s="157"/>
      <c r="AF17" s="157"/>
      <c r="AG17" s="157"/>
      <c r="AJ17" s="158"/>
      <c r="AK17" s="158"/>
      <c r="AL17" s="158"/>
      <c r="AM17" s="158"/>
      <c r="AN17" s="158"/>
      <c r="AO17" s="158"/>
      <c r="AP17" s="158"/>
      <c r="AQ17" s="158"/>
      <c r="AR17" s="158"/>
      <c r="AS17" s="158"/>
      <c r="AT17" s="158"/>
      <c r="AU17" s="158"/>
      <c r="AV17" s="158"/>
      <c r="AW17" s="158"/>
      <c r="AX17" s="158"/>
      <c r="AY17" s="158"/>
      <c r="AZ17" s="158"/>
      <c r="BA17" s="158"/>
      <c r="BB17" s="158"/>
      <c r="BC17" s="158"/>
      <c r="BD17" s="158"/>
      <c r="BE17" s="158"/>
      <c r="BF17" s="158"/>
      <c r="BG17" s="158"/>
      <c r="BH17" s="158"/>
      <c r="BI17" s="158"/>
      <c r="BJ17" s="158"/>
      <c r="BK17" s="158"/>
      <c r="BL17" s="158"/>
      <c r="BM17" s="158"/>
      <c r="BN17" s="158"/>
      <c r="BO17" s="158"/>
      <c r="BP17" s="158"/>
    </row>
    <row r="18" spans="1:68" s="159" customFormat="1">
      <c r="A18" s="157"/>
      <c r="B18" s="157"/>
      <c r="C18" s="157"/>
      <c r="D18" s="157"/>
      <c r="E18" s="157"/>
      <c r="F18" s="157"/>
      <c r="G18" s="157"/>
      <c r="H18" s="157"/>
      <c r="I18" s="157"/>
      <c r="J18" s="157"/>
      <c r="K18" s="157"/>
      <c r="L18" s="157"/>
      <c r="M18" s="157"/>
      <c r="N18" s="157"/>
      <c r="O18" s="161"/>
      <c r="P18" s="157"/>
      <c r="Q18" s="157"/>
      <c r="R18" s="157"/>
      <c r="S18" s="157"/>
      <c r="T18" s="157"/>
      <c r="U18" s="157"/>
      <c r="V18" s="157"/>
      <c r="W18" s="157"/>
      <c r="X18" s="157"/>
      <c r="Y18" s="157"/>
      <c r="Z18" s="157"/>
      <c r="AA18" s="157"/>
      <c r="AB18" s="157"/>
      <c r="AC18" s="157"/>
      <c r="AD18" s="157"/>
      <c r="AE18" s="157"/>
      <c r="AF18" s="157"/>
      <c r="AG18" s="157"/>
      <c r="AJ18" s="158"/>
      <c r="AK18" s="158"/>
      <c r="AL18" s="158"/>
      <c r="AM18" s="158"/>
      <c r="AN18" s="158"/>
      <c r="AO18" s="158"/>
      <c r="AP18" s="158"/>
      <c r="AQ18" s="158"/>
      <c r="AR18" s="158"/>
      <c r="AS18" s="158"/>
      <c r="AT18" s="158"/>
      <c r="AU18" s="158"/>
      <c r="AV18" s="158"/>
      <c r="AW18" s="158"/>
      <c r="AX18" s="158"/>
      <c r="AY18" s="158"/>
      <c r="AZ18" s="158"/>
      <c r="BA18" s="158"/>
      <c r="BB18" s="158"/>
      <c r="BC18" s="158"/>
      <c r="BD18" s="158"/>
      <c r="BE18" s="158"/>
      <c r="BF18" s="158"/>
      <c r="BG18" s="158"/>
      <c r="BH18" s="158"/>
      <c r="BI18" s="158"/>
      <c r="BJ18" s="158"/>
      <c r="BK18" s="158"/>
      <c r="BL18" s="158"/>
      <c r="BM18" s="158"/>
      <c r="BN18" s="158"/>
      <c r="BO18" s="158"/>
      <c r="BP18" s="158"/>
    </row>
    <row r="19" spans="1:68" s="159" customFormat="1" ht="21" customHeight="1">
      <c r="A19" s="157"/>
      <c r="B19" s="157" t="s">
        <v>115</v>
      </c>
      <c r="C19" s="157"/>
      <c r="D19" s="157"/>
      <c r="E19" s="157"/>
      <c r="F19" s="157"/>
      <c r="G19" s="157"/>
      <c r="H19" s="157"/>
      <c r="I19" s="157"/>
      <c r="J19" s="157"/>
      <c r="K19" s="157"/>
      <c r="L19" s="157"/>
      <c r="M19" s="157"/>
      <c r="N19" s="157"/>
      <c r="O19" s="161"/>
      <c r="P19" s="157"/>
      <c r="Q19" s="157"/>
      <c r="R19" s="157"/>
      <c r="S19" s="157"/>
      <c r="T19" s="157"/>
      <c r="U19" s="157"/>
      <c r="V19" s="157"/>
      <c r="W19" s="157"/>
      <c r="X19" s="157"/>
      <c r="Y19" s="157"/>
      <c r="Z19" s="157"/>
      <c r="AA19" s="157"/>
      <c r="AB19" s="157"/>
      <c r="AC19" s="157"/>
      <c r="AD19" s="157"/>
      <c r="AE19" s="157"/>
      <c r="AF19" s="157"/>
      <c r="AG19" s="157"/>
      <c r="AJ19" s="158"/>
      <c r="AK19" s="158"/>
      <c r="AL19" s="158"/>
      <c r="AM19" s="158"/>
      <c r="AN19" s="158"/>
      <c r="AO19" s="158"/>
      <c r="AP19" s="158"/>
      <c r="AQ19" s="158"/>
      <c r="AR19" s="158"/>
      <c r="AS19" s="158"/>
      <c r="AT19" s="158"/>
      <c r="AU19" s="158"/>
      <c r="AV19" s="158"/>
      <c r="AW19" s="158"/>
      <c r="AX19" s="158"/>
      <c r="AY19" s="158"/>
      <c r="AZ19" s="158"/>
      <c r="BA19" s="158"/>
      <c r="BB19" s="158"/>
      <c r="BC19" s="158"/>
      <c r="BD19" s="158"/>
      <c r="BE19" s="158"/>
      <c r="BF19" s="158"/>
      <c r="BG19" s="158"/>
      <c r="BH19" s="158"/>
      <c r="BI19" s="158"/>
      <c r="BJ19" s="158"/>
      <c r="BK19" s="158"/>
      <c r="BL19" s="158"/>
      <c r="BM19" s="158"/>
      <c r="BN19" s="158"/>
      <c r="BO19" s="158"/>
      <c r="BP19" s="158"/>
    </row>
    <row r="20" spans="1:68" s="159" customFormat="1" ht="12.6" customHeight="1">
      <c r="A20" s="157"/>
      <c r="B20" s="157"/>
      <c r="C20" s="157"/>
      <c r="D20" s="157"/>
      <c r="E20" s="157"/>
      <c r="F20" s="157"/>
      <c r="G20" s="157"/>
      <c r="H20" s="157"/>
      <c r="I20" s="157"/>
      <c r="J20" s="157"/>
      <c r="K20" s="157"/>
      <c r="L20" s="157"/>
      <c r="M20" s="157"/>
      <c r="N20" s="157"/>
      <c r="O20" s="161"/>
      <c r="P20" s="157"/>
      <c r="Q20" s="157"/>
      <c r="R20" s="157"/>
      <c r="S20" s="157"/>
      <c r="T20" s="157"/>
      <c r="U20" s="157"/>
      <c r="V20" s="157"/>
      <c r="W20" s="157"/>
      <c r="X20" s="157"/>
      <c r="Y20" s="157"/>
      <c r="Z20" s="157"/>
      <c r="AA20" s="157"/>
      <c r="AB20" s="157"/>
      <c r="AC20" s="157"/>
      <c r="AD20" s="157"/>
      <c r="AE20" s="157"/>
      <c r="AF20" s="157"/>
      <c r="AG20" s="157"/>
      <c r="AJ20" s="158"/>
      <c r="AK20" s="158"/>
      <c r="AL20" s="158"/>
      <c r="AM20" s="158"/>
      <c r="AN20" s="158"/>
      <c r="AO20" s="158"/>
      <c r="AP20" s="158"/>
      <c r="AQ20" s="158"/>
      <c r="AR20" s="158"/>
      <c r="AS20" s="158"/>
      <c r="AT20" s="158"/>
      <c r="AU20" s="158"/>
      <c r="AV20" s="158"/>
      <c r="AW20" s="158"/>
      <c r="AX20" s="158"/>
      <c r="AY20" s="158"/>
      <c r="AZ20" s="158"/>
      <c r="BA20" s="158"/>
      <c r="BB20" s="158"/>
      <c r="BC20" s="158"/>
      <c r="BD20" s="158"/>
      <c r="BE20" s="158"/>
      <c r="BF20" s="158"/>
      <c r="BG20" s="158"/>
      <c r="BH20" s="158"/>
      <c r="BI20" s="158"/>
      <c r="BJ20" s="158"/>
      <c r="BK20" s="158"/>
      <c r="BL20" s="158"/>
      <c r="BM20" s="158"/>
      <c r="BN20" s="158"/>
      <c r="BO20" s="158"/>
      <c r="BP20" s="158"/>
    </row>
    <row r="21" spans="1:68" s="159" customFormat="1" ht="28.9" customHeight="1">
      <c r="A21" s="157"/>
      <c r="B21" s="163" t="s">
        <v>123</v>
      </c>
      <c r="C21" s="163" t="s">
        <v>116</v>
      </c>
      <c r="D21" s="163" t="s">
        <v>117</v>
      </c>
      <c r="E21" s="163" t="s">
        <v>118</v>
      </c>
      <c r="F21" s="157"/>
      <c r="G21" s="157"/>
      <c r="H21" s="157"/>
      <c r="I21" s="157"/>
      <c r="J21" s="157"/>
      <c r="K21" s="157"/>
      <c r="L21" s="157"/>
      <c r="M21" s="157"/>
      <c r="N21" s="157"/>
      <c r="O21" s="161"/>
      <c r="P21" s="157"/>
      <c r="Q21" s="157"/>
      <c r="R21" s="157"/>
      <c r="S21" s="157"/>
      <c r="T21" s="157"/>
      <c r="U21" s="157"/>
      <c r="V21" s="157"/>
      <c r="W21" s="157"/>
      <c r="X21" s="157"/>
      <c r="Y21" s="157"/>
      <c r="Z21" s="157"/>
      <c r="AA21" s="157"/>
      <c r="AB21" s="157"/>
      <c r="AC21" s="157"/>
      <c r="AD21" s="157"/>
      <c r="AE21" s="157"/>
      <c r="AF21" s="157"/>
      <c r="AG21" s="157"/>
      <c r="AJ21" s="158"/>
      <c r="AK21" s="158"/>
      <c r="AL21" s="158"/>
      <c r="AM21" s="158"/>
      <c r="AN21" s="158"/>
      <c r="AO21" s="158"/>
      <c r="AP21" s="158"/>
      <c r="AQ21" s="158"/>
      <c r="AR21" s="158"/>
      <c r="AS21" s="158"/>
      <c r="AT21" s="158"/>
      <c r="AU21" s="158"/>
      <c r="AV21" s="158"/>
      <c r="AW21" s="158"/>
      <c r="AX21" s="158"/>
      <c r="AY21" s="158"/>
      <c r="AZ21" s="158"/>
      <c r="BA21" s="158"/>
      <c r="BB21" s="158"/>
      <c r="BC21" s="158"/>
      <c r="BD21" s="158"/>
      <c r="BE21" s="158"/>
      <c r="BF21" s="158"/>
      <c r="BG21" s="158"/>
      <c r="BH21" s="158"/>
      <c r="BI21" s="158"/>
      <c r="BJ21" s="158"/>
      <c r="BK21" s="158"/>
      <c r="BL21" s="158"/>
      <c r="BM21" s="158"/>
      <c r="BN21" s="158"/>
      <c r="BO21" s="158"/>
      <c r="BP21" s="158"/>
    </row>
    <row r="22" spans="1:68" s="159" customFormat="1" ht="22.15" customHeight="1">
      <c r="A22" s="157"/>
      <c r="B22" s="398" t="s">
        <v>119</v>
      </c>
      <c r="C22" s="163" t="s">
        <v>56</v>
      </c>
      <c r="D22" s="372" t="s">
        <v>404</v>
      </c>
      <c r="E22" s="350">
        <f>'R8管理シート'!X43</f>
        <v>0</v>
      </c>
      <c r="F22" s="157"/>
      <c r="G22" s="157"/>
      <c r="H22" s="157"/>
      <c r="I22" s="157"/>
      <c r="J22" s="157"/>
      <c r="K22" s="157"/>
      <c r="L22" s="157"/>
      <c r="M22" s="157"/>
      <c r="N22" s="157"/>
      <c r="O22" s="161"/>
      <c r="P22" s="157"/>
      <c r="Q22" s="157"/>
      <c r="R22" s="157"/>
      <c r="S22" s="157"/>
      <c r="T22" s="157"/>
      <c r="U22" s="157"/>
      <c r="V22" s="157"/>
      <c r="W22" s="157"/>
      <c r="X22" s="157"/>
      <c r="Y22" s="157"/>
      <c r="Z22" s="157"/>
      <c r="AA22" s="157"/>
      <c r="AB22" s="157"/>
      <c r="AC22" s="157"/>
      <c r="AD22" s="157"/>
      <c r="AE22" s="157"/>
      <c r="AF22" s="157"/>
      <c r="AG22" s="157"/>
      <c r="AJ22" s="158"/>
      <c r="AK22" s="158"/>
      <c r="AL22" s="158"/>
      <c r="AM22" s="158"/>
      <c r="AN22" s="158"/>
      <c r="AO22" s="158"/>
      <c r="AP22" s="158"/>
      <c r="AQ22" s="158"/>
      <c r="AR22" s="158"/>
      <c r="AS22" s="158"/>
      <c r="AT22" s="158"/>
      <c r="AU22" s="158"/>
      <c r="AV22" s="158"/>
      <c r="AW22" s="158"/>
      <c r="AX22" s="158"/>
      <c r="AY22" s="158"/>
      <c r="AZ22" s="158"/>
      <c r="BA22" s="158"/>
      <c r="BB22" s="158"/>
      <c r="BC22" s="158"/>
      <c r="BD22" s="158"/>
      <c r="BE22" s="158"/>
      <c r="BF22" s="158"/>
      <c r="BG22" s="158"/>
      <c r="BH22" s="158"/>
      <c r="BI22" s="158"/>
      <c r="BJ22" s="158"/>
      <c r="BK22" s="158"/>
      <c r="BL22" s="158"/>
      <c r="BM22" s="158"/>
      <c r="BN22" s="158"/>
      <c r="BO22" s="158"/>
      <c r="BP22" s="158"/>
    </row>
    <row r="23" spans="1:68" s="159" customFormat="1" ht="22.15" customHeight="1">
      <c r="A23" s="157"/>
      <c r="B23" s="398"/>
      <c r="C23" s="163" t="s">
        <v>58</v>
      </c>
      <c r="D23" s="372" t="s">
        <v>405</v>
      </c>
      <c r="E23" s="350">
        <f>'R8管理シート'!Y43</f>
        <v>0</v>
      </c>
      <c r="F23" s="157"/>
      <c r="G23" s="157"/>
      <c r="H23" s="157"/>
      <c r="I23" s="157"/>
      <c r="J23" s="157"/>
      <c r="K23" s="157"/>
      <c r="L23" s="157"/>
      <c r="M23" s="157"/>
      <c r="N23" s="157"/>
      <c r="O23" s="161"/>
      <c r="P23" s="157"/>
      <c r="Q23" s="157"/>
      <c r="R23" s="157"/>
      <c r="S23" s="157"/>
      <c r="T23" s="157"/>
      <c r="U23" s="157"/>
      <c r="V23" s="157"/>
      <c r="W23" s="157"/>
      <c r="X23" s="157"/>
      <c r="Y23" s="157"/>
      <c r="Z23" s="157"/>
      <c r="AA23" s="157"/>
      <c r="AB23" s="157"/>
      <c r="AC23" s="157"/>
      <c r="AD23" s="157"/>
      <c r="AE23" s="157"/>
      <c r="AF23" s="157"/>
      <c r="AG23" s="157"/>
      <c r="AJ23" s="158"/>
      <c r="AK23" s="158"/>
      <c r="AL23" s="158"/>
      <c r="AM23" s="158"/>
      <c r="AN23" s="158"/>
      <c r="AO23" s="158"/>
      <c r="AP23" s="158"/>
      <c r="AQ23" s="158"/>
      <c r="AR23" s="158"/>
      <c r="AS23" s="158"/>
      <c r="AT23" s="158"/>
      <c r="AU23" s="158"/>
      <c r="AV23" s="158"/>
      <c r="AW23" s="158"/>
      <c r="AX23" s="158"/>
      <c r="AY23" s="158"/>
      <c r="AZ23" s="158"/>
      <c r="BA23" s="158"/>
      <c r="BB23" s="158"/>
      <c r="BC23" s="158"/>
      <c r="BD23" s="158"/>
      <c r="BE23" s="158"/>
      <c r="BF23" s="158"/>
      <c r="BG23" s="158"/>
      <c r="BH23" s="158"/>
      <c r="BI23" s="158"/>
      <c r="BJ23" s="158"/>
      <c r="BK23" s="158"/>
      <c r="BL23" s="158"/>
      <c r="BM23" s="158"/>
      <c r="BN23" s="158"/>
      <c r="BO23" s="158"/>
      <c r="BP23" s="158"/>
    </row>
    <row r="24" spans="1:68" s="159" customFormat="1" ht="22.15" customHeight="1">
      <c r="A24" s="157"/>
      <c r="B24" s="398"/>
      <c r="C24" s="163" t="s">
        <v>16</v>
      </c>
      <c r="D24" s="372" t="s">
        <v>406</v>
      </c>
      <c r="E24" s="350">
        <f>'R8管理シート'!Z43</f>
        <v>0</v>
      </c>
      <c r="F24" s="157"/>
      <c r="G24" s="157"/>
      <c r="H24" s="157"/>
      <c r="I24" s="157"/>
      <c r="J24" s="157"/>
      <c r="K24" s="157"/>
      <c r="L24" s="157"/>
      <c r="M24" s="157"/>
      <c r="N24" s="157"/>
      <c r="O24" s="161"/>
      <c r="P24" s="157"/>
      <c r="Q24" s="157"/>
      <c r="R24" s="157"/>
      <c r="S24" s="157"/>
      <c r="T24" s="157"/>
      <c r="U24" s="157"/>
      <c r="V24" s="157"/>
      <c r="W24" s="157"/>
      <c r="X24" s="157"/>
      <c r="Y24" s="157"/>
      <c r="Z24" s="157"/>
      <c r="AA24" s="157"/>
      <c r="AB24" s="157"/>
      <c r="AC24" s="157"/>
      <c r="AD24" s="157"/>
      <c r="AE24" s="157"/>
      <c r="AF24" s="157"/>
      <c r="AG24" s="157"/>
      <c r="AJ24" s="158"/>
      <c r="AK24" s="158"/>
      <c r="AL24" s="158"/>
      <c r="AM24" s="158"/>
      <c r="AN24" s="158"/>
      <c r="AO24" s="158"/>
      <c r="AP24" s="158"/>
      <c r="AQ24" s="158"/>
      <c r="AR24" s="158"/>
      <c r="AS24" s="158"/>
      <c r="AT24" s="158"/>
      <c r="AU24" s="158"/>
      <c r="AV24" s="158"/>
      <c r="AW24" s="158"/>
      <c r="AX24" s="158"/>
      <c r="AY24" s="158"/>
      <c r="AZ24" s="158"/>
      <c r="BA24" s="158"/>
      <c r="BB24" s="158"/>
      <c r="BC24" s="158"/>
      <c r="BD24" s="158"/>
      <c r="BE24" s="158"/>
      <c r="BF24" s="158"/>
      <c r="BG24" s="158"/>
      <c r="BH24" s="158"/>
      <c r="BI24" s="158"/>
      <c r="BJ24" s="158"/>
      <c r="BK24" s="158"/>
      <c r="BL24" s="158"/>
      <c r="BM24" s="158"/>
      <c r="BN24" s="158"/>
      <c r="BO24" s="158"/>
      <c r="BP24" s="158"/>
    </row>
    <row r="25" spans="1:68" s="159" customFormat="1" ht="22.15" customHeight="1">
      <c r="A25" s="157"/>
      <c r="B25" s="398"/>
      <c r="C25" s="163" t="s">
        <v>60</v>
      </c>
      <c r="D25" s="372" t="s">
        <v>407</v>
      </c>
      <c r="E25" s="350">
        <f>'R8管理シート'!AA43</f>
        <v>0</v>
      </c>
      <c r="F25" s="157"/>
      <c r="G25" s="157"/>
      <c r="H25" s="157"/>
      <c r="I25" s="157"/>
      <c r="J25" s="157"/>
      <c r="K25" s="157"/>
      <c r="L25" s="157"/>
      <c r="M25" s="157"/>
      <c r="N25" s="157"/>
      <c r="O25" s="161"/>
      <c r="P25" s="157"/>
      <c r="Q25" s="157"/>
      <c r="R25" s="157"/>
      <c r="S25" s="157"/>
      <c r="T25" s="157"/>
      <c r="U25" s="157"/>
      <c r="V25" s="157"/>
      <c r="W25" s="157"/>
      <c r="X25" s="157"/>
      <c r="Y25" s="157"/>
      <c r="Z25" s="157"/>
      <c r="AA25" s="157"/>
      <c r="AB25" s="157"/>
      <c r="AC25" s="157"/>
      <c r="AD25" s="157"/>
      <c r="AE25" s="157"/>
      <c r="AF25" s="157"/>
      <c r="AG25" s="157"/>
      <c r="AJ25" s="158"/>
      <c r="AK25" s="158"/>
      <c r="AL25" s="158"/>
      <c r="AM25" s="158"/>
      <c r="AN25" s="158"/>
      <c r="AO25" s="158"/>
      <c r="AP25" s="158"/>
      <c r="AQ25" s="158"/>
      <c r="AR25" s="158"/>
      <c r="AS25" s="158"/>
      <c r="AT25" s="158"/>
      <c r="AU25" s="158"/>
      <c r="AV25" s="158"/>
      <c r="AW25" s="158"/>
      <c r="AX25" s="158"/>
      <c r="AY25" s="158"/>
      <c r="AZ25" s="158"/>
      <c r="BA25" s="158"/>
      <c r="BB25" s="158"/>
      <c r="BC25" s="158"/>
      <c r="BD25" s="158"/>
      <c r="BE25" s="158"/>
      <c r="BF25" s="158"/>
      <c r="BG25" s="158"/>
      <c r="BH25" s="158"/>
      <c r="BI25" s="158"/>
      <c r="BJ25" s="158"/>
      <c r="BK25" s="158"/>
      <c r="BL25" s="158"/>
      <c r="BM25" s="158"/>
      <c r="BN25" s="158"/>
      <c r="BO25" s="158"/>
      <c r="BP25" s="158"/>
    </row>
    <row r="26" spans="1:68" s="159" customFormat="1" ht="22.15" customHeight="1">
      <c r="A26" s="157"/>
      <c r="B26" s="398" t="s">
        <v>120</v>
      </c>
      <c r="C26" s="163" t="s">
        <v>56</v>
      </c>
      <c r="D26" s="372" t="s">
        <v>408</v>
      </c>
      <c r="E26" s="350">
        <f>'R8管理シート'!X44</f>
        <v>0</v>
      </c>
      <c r="F26" s="157"/>
      <c r="G26" s="157"/>
      <c r="H26" s="157"/>
      <c r="I26" s="157"/>
      <c r="J26" s="157"/>
      <c r="K26" s="157"/>
      <c r="L26" s="157"/>
      <c r="M26" s="157"/>
      <c r="N26" s="157"/>
      <c r="O26" s="161"/>
      <c r="P26" s="157"/>
      <c r="Q26" s="157"/>
      <c r="R26" s="157"/>
      <c r="S26" s="157"/>
      <c r="T26" s="157"/>
      <c r="U26" s="157"/>
      <c r="V26" s="157"/>
      <c r="W26" s="157"/>
      <c r="X26" s="157"/>
      <c r="Y26" s="157"/>
      <c r="Z26" s="157"/>
      <c r="AA26" s="157"/>
      <c r="AB26" s="157"/>
      <c r="AC26" s="157"/>
      <c r="AD26" s="157"/>
      <c r="AE26" s="157"/>
      <c r="AF26" s="157"/>
      <c r="AG26" s="157"/>
      <c r="AJ26" s="158"/>
      <c r="AK26" s="158"/>
      <c r="AL26" s="158"/>
      <c r="AM26" s="158"/>
      <c r="AN26" s="158"/>
      <c r="AO26" s="158"/>
      <c r="AP26" s="158"/>
      <c r="AQ26" s="158"/>
      <c r="AR26" s="158"/>
      <c r="AS26" s="158"/>
      <c r="AT26" s="158"/>
      <c r="AU26" s="158"/>
      <c r="AV26" s="158"/>
      <c r="AW26" s="158"/>
      <c r="AX26" s="158"/>
      <c r="AY26" s="158"/>
      <c r="AZ26" s="158"/>
      <c r="BA26" s="158"/>
      <c r="BB26" s="158"/>
      <c r="BC26" s="158"/>
      <c r="BD26" s="158"/>
      <c r="BE26" s="158"/>
      <c r="BF26" s="158"/>
      <c r="BG26" s="158"/>
      <c r="BH26" s="158"/>
      <c r="BI26" s="158"/>
      <c r="BJ26" s="158"/>
      <c r="BK26" s="158"/>
      <c r="BL26" s="158"/>
      <c r="BM26" s="158"/>
      <c r="BN26" s="158"/>
      <c r="BO26" s="158"/>
      <c r="BP26" s="158"/>
    </row>
    <row r="27" spans="1:68" s="159" customFormat="1" ht="22.15" customHeight="1">
      <c r="A27" s="157"/>
      <c r="B27" s="398"/>
      <c r="C27" s="163" t="s">
        <v>58</v>
      </c>
      <c r="D27" s="372" t="s">
        <v>409</v>
      </c>
      <c r="E27" s="350">
        <f>'R8管理シート'!Y44</f>
        <v>0</v>
      </c>
      <c r="F27" s="157"/>
      <c r="G27" s="157"/>
      <c r="H27" s="157"/>
      <c r="I27" s="157"/>
      <c r="J27" s="157"/>
      <c r="K27" s="157"/>
      <c r="L27" s="157"/>
      <c r="M27" s="157"/>
      <c r="N27" s="157"/>
      <c r="O27" s="161"/>
      <c r="P27" s="157"/>
      <c r="Q27" s="157"/>
      <c r="R27" s="157"/>
      <c r="S27" s="157"/>
      <c r="T27" s="157"/>
      <c r="U27" s="157"/>
      <c r="V27" s="157"/>
      <c r="W27" s="157"/>
      <c r="X27" s="157"/>
      <c r="Y27" s="157"/>
      <c r="Z27" s="157"/>
      <c r="AA27" s="157"/>
      <c r="AB27" s="157"/>
      <c r="AC27" s="157"/>
      <c r="AD27" s="157"/>
      <c r="AE27" s="157"/>
      <c r="AF27" s="157"/>
      <c r="AG27" s="157"/>
      <c r="AJ27" s="158"/>
      <c r="AK27" s="158"/>
      <c r="AL27" s="158"/>
      <c r="AM27" s="158"/>
      <c r="AN27" s="158"/>
      <c r="AO27" s="158"/>
      <c r="AP27" s="158"/>
      <c r="AQ27" s="158"/>
      <c r="AR27" s="158"/>
      <c r="AS27" s="158"/>
      <c r="AT27" s="158"/>
      <c r="AU27" s="158"/>
      <c r="AV27" s="158"/>
      <c r="AW27" s="158"/>
      <c r="AX27" s="158"/>
      <c r="AY27" s="158"/>
      <c r="AZ27" s="158"/>
      <c r="BA27" s="158"/>
      <c r="BB27" s="158"/>
      <c r="BC27" s="158"/>
      <c r="BD27" s="158"/>
      <c r="BE27" s="158"/>
      <c r="BF27" s="158"/>
      <c r="BG27" s="158"/>
      <c r="BH27" s="158"/>
      <c r="BI27" s="158"/>
      <c r="BJ27" s="158"/>
      <c r="BK27" s="158"/>
      <c r="BL27" s="158"/>
      <c r="BM27" s="158"/>
      <c r="BN27" s="158"/>
      <c r="BO27" s="158"/>
      <c r="BP27" s="158"/>
    </row>
    <row r="28" spans="1:68" s="159" customFormat="1" ht="22.15" customHeight="1">
      <c r="A28" s="157"/>
      <c r="B28" s="398"/>
      <c r="C28" s="163" t="s">
        <v>16</v>
      </c>
      <c r="D28" s="372" t="s">
        <v>410</v>
      </c>
      <c r="E28" s="350">
        <f>'R8管理シート'!Z44</f>
        <v>0</v>
      </c>
      <c r="F28" s="157"/>
      <c r="G28" s="157"/>
      <c r="H28" s="157"/>
      <c r="I28" s="157"/>
      <c r="J28" s="157"/>
      <c r="K28" s="157"/>
      <c r="L28" s="157"/>
      <c r="M28" s="157"/>
      <c r="N28" s="157"/>
      <c r="O28" s="161"/>
      <c r="P28" s="157"/>
      <c r="Q28" s="157"/>
      <c r="R28" s="157"/>
      <c r="S28" s="157"/>
      <c r="T28" s="157"/>
      <c r="U28" s="157"/>
      <c r="V28" s="157"/>
      <c r="W28" s="157"/>
      <c r="X28" s="157"/>
      <c r="Y28" s="157"/>
      <c r="Z28" s="157"/>
      <c r="AA28" s="157"/>
      <c r="AB28" s="157"/>
      <c r="AC28" s="157"/>
      <c r="AD28" s="157"/>
      <c r="AE28" s="157"/>
      <c r="AF28" s="157"/>
      <c r="AG28" s="157"/>
      <c r="AJ28" s="158"/>
      <c r="AK28" s="158"/>
      <c r="AL28" s="158"/>
      <c r="AM28" s="158"/>
      <c r="AN28" s="158"/>
      <c r="AO28" s="158"/>
      <c r="AP28" s="158"/>
      <c r="AQ28" s="158"/>
      <c r="AR28" s="158"/>
      <c r="AS28" s="158"/>
      <c r="AT28" s="158"/>
      <c r="AU28" s="158"/>
      <c r="AV28" s="158"/>
      <c r="AW28" s="158"/>
      <c r="AX28" s="158"/>
      <c r="AY28" s="158"/>
      <c r="AZ28" s="158"/>
      <c r="BA28" s="158"/>
      <c r="BB28" s="158"/>
      <c r="BC28" s="158"/>
      <c r="BD28" s="158"/>
      <c r="BE28" s="158"/>
      <c r="BF28" s="158"/>
      <c r="BG28" s="158"/>
      <c r="BH28" s="158"/>
      <c r="BI28" s="158"/>
      <c r="BJ28" s="158"/>
      <c r="BK28" s="158"/>
      <c r="BL28" s="158"/>
      <c r="BM28" s="158"/>
      <c r="BN28" s="158"/>
      <c r="BO28" s="158"/>
      <c r="BP28" s="158"/>
    </row>
    <row r="29" spans="1:68" s="159" customFormat="1" ht="22.15" customHeight="1">
      <c r="A29" s="157"/>
      <c r="B29" s="398"/>
      <c r="C29" s="163" t="s">
        <v>60</v>
      </c>
      <c r="D29" s="372" t="s">
        <v>411</v>
      </c>
      <c r="E29" s="350">
        <f>'R8管理シート'!AA44</f>
        <v>0</v>
      </c>
      <c r="F29" s="157"/>
      <c r="G29" s="157"/>
      <c r="H29" s="157"/>
      <c r="I29" s="157"/>
      <c r="J29" s="157"/>
      <c r="K29" s="157"/>
      <c r="L29" s="157"/>
      <c r="M29" s="157"/>
      <c r="N29" s="157"/>
      <c r="O29" s="161"/>
      <c r="P29" s="157"/>
      <c r="Q29" s="157"/>
      <c r="R29" s="157"/>
      <c r="S29" s="157"/>
      <c r="T29" s="157"/>
      <c r="U29" s="157"/>
      <c r="V29" s="157"/>
      <c r="W29" s="157"/>
      <c r="X29" s="157"/>
      <c r="Y29" s="157"/>
      <c r="Z29" s="157"/>
      <c r="AA29" s="157"/>
      <c r="AB29" s="157"/>
      <c r="AC29" s="157"/>
      <c r="AD29" s="157"/>
      <c r="AE29" s="157"/>
      <c r="AF29" s="157"/>
      <c r="AG29" s="157"/>
      <c r="AJ29" s="158"/>
      <c r="AK29" s="158"/>
      <c r="AL29" s="158"/>
      <c r="AM29" s="158"/>
      <c r="AN29" s="158"/>
      <c r="AO29" s="158"/>
      <c r="AP29" s="158"/>
      <c r="AQ29" s="158"/>
      <c r="AR29" s="158"/>
      <c r="AS29" s="158"/>
      <c r="AT29" s="158"/>
      <c r="AU29" s="158"/>
      <c r="AV29" s="158"/>
      <c r="AW29" s="158"/>
      <c r="AX29" s="158"/>
      <c r="AY29" s="158"/>
      <c r="AZ29" s="158"/>
      <c r="BA29" s="158"/>
      <c r="BB29" s="158"/>
      <c r="BC29" s="158"/>
      <c r="BD29" s="158"/>
      <c r="BE29" s="158"/>
      <c r="BF29" s="158"/>
      <c r="BG29" s="158"/>
      <c r="BH29" s="158"/>
      <c r="BI29" s="158"/>
      <c r="BJ29" s="158"/>
      <c r="BK29" s="158"/>
      <c r="BL29" s="158"/>
      <c r="BM29" s="158"/>
      <c r="BN29" s="158"/>
      <c r="BO29" s="158"/>
      <c r="BP29" s="158"/>
    </row>
    <row r="30" spans="1:68" s="159" customFormat="1" ht="22.15" customHeight="1">
      <c r="A30" s="157"/>
      <c r="B30" s="398" t="s">
        <v>121</v>
      </c>
      <c r="C30" s="163" t="s">
        <v>56</v>
      </c>
      <c r="D30" s="372" t="s">
        <v>412</v>
      </c>
      <c r="E30" s="350">
        <f>'R8管理シート'!X45</f>
        <v>0</v>
      </c>
      <c r="F30" s="157"/>
      <c r="G30" s="157"/>
      <c r="H30" s="157"/>
      <c r="I30" s="157"/>
      <c r="J30" s="157"/>
      <c r="K30" s="157"/>
      <c r="L30" s="157"/>
      <c r="M30" s="157"/>
      <c r="N30" s="157"/>
      <c r="O30" s="161"/>
      <c r="P30" s="157"/>
      <c r="Q30" s="157"/>
      <c r="R30" s="157"/>
      <c r="S30" s="157"/>
      <c r="T30" s="157"/>
      <c r="U30" s="157"/>
      <c r="V30" s="157"/>
      <c r="W30" s="157"/>
      <c r="X30" s="157"/>
      <c r="Y30" s="157"/>
      <c r="Z30" s="157"/>
      <c r="AA30" s="157"/>
      <c r="AB30" s="157"/>
      <c r="AC30" s="157"/>
      <c r="AD30" s="157"/>
      <c r="AE30" s="157"/>
      <c r="AF30" s="157"/>
      <c r="AG30" s="157"/>
      <c r="AJ30" s="158"/>
      <c r="AK30" s="158"/>
      <c r="AL30" s="158"/>
      <c r="AM30" s="158"/>
      <c r="AN30" s="158"/>
      <c r="AO30" s="158"/>
      <c r="AP30" s="158"/>
      <c r="AQ30" s="158"/>
      <c r="AR30" s="158"/>
      <c r="AS30" s="158"/>
      <c r="AT30" s="158"/>
      <c r="AU30" s="158"/>
      <c r="AV30" s="158"/>
      <c r="AW30" s="158"/>
      <c r="AX30" s="158"/>
      <c r="AY30" s="158"/>
      <c r="AZ30" s="158"/>
      <c r="BA30" s="158"/>
      <c r="BB30" s="158"/>
      <c r="BC30" s="158"/>
      <c r="BD30" s="158"/>
      <c r="BE30" s="158"/>
      <c r="BF30" s="158"/>
      <c r="BG30" s="158"/>
      <c r="BH30" s="158"/>
      <c r="BI30" s="158"/>
      <c r="BJ30" s="158"/>
      <c r="BK30" s="158"/>
      <c r="BL30" s="158"/>
      <c r="BM30" s="158"/>
      <c r="BN30" s="158"/>
      <c r="BO30" s="158"/>
      <c r="BP30" s="158"/>
    </row>
    <row r="31" spans="1:68" s="159" customFormat="1" ht="22.15" customHeight="1">
      <c r="A31" s="157"/>
      <c r="B31" s="398"/>
      <c r="C31" s="163" t="s">
        <v>58</v>
      </c>
      <c r="D31" s="372" t="s">
        <v>413</v>
      </c>
      <c r="E31" s="350">
        <f>'R8管理シート'!Y45</f>
        <v>0</v>
      </c>
      <c r="F31" s="157"/>
      <c r="G31" s="157"/>
      <c r="H31" s="157"/>
      <c r="I31" s="157"/>
      <c r="J31" s="157"/>
      <c r="K31" s="157"/>
      <c r="L31" s="157"/>
      <c r="M31" s="157"/>
      <c r="N31" s="157"/>
      <c r="O31" s="161"/>
      <c r="P31" s="157"/>
      <c r="Q31" s="157"/>
      <c r="R31" s="157"/>
      <c r="S31" s="157"/>
      <c r="T31" s="157"/>
      <c r="U31" s="157"/>
      <c r="V31" s="157"/>
      <c r="W31" s="157"/>
      <c r="X31" s="157"/>
      <c r="Y31" s="157"/>
      <c r="Z31" s="157"/>
      <c r="AA31" s="157"/>
      <c r="AB31" s="157"/>
      <c r="AC31" s="157"/>
      <c r="AD31" s="157"/>
      <c r="AE31" s="157"/>
      <c r="AF31" s="157"/>
      <c r="AG31" s="157"/>
      <c r="AJ31" s="158"/>
      <c r="AK31" s="158"/>
      <c r="AL31" s="158"/>
      <c r="AM31" s="158"/>
      <c r="AN31" s="158"/>
      <c r="AO31" s="158"/>
      <c r="AP31" s="158"/>
      <c r="AQ31" s="158"/>
      <c r="AR31" s="158"/>
      <c r="AS31" s="158"/>
      <c r="AT31" s="158"/>
      <c r="AU31" s="158"/>
      <c r="AV31" s="158"/>
      <c r="AW31" s="158"/>
      <c r="AX31" s="158"/>
      <c r="AY31" s="158"/>
      <c r="AZ31" s="158"/>
      <c r="BA31" s="158"/>
      <c r="BB31" s="158"/>
      <c r="BC31" s="158"/>
      <c r="BD31" s="158"/>
      <c r="BE31" s="158"/>
      <c r="BF31" s="158"/>
      <c r="BG31" s="158"/>
      <c r="BH31" s="158"/>
      <c r="BI31" s="158"/>
      <c r="BJ31" s="158"/>
      <c r="BK31" s="158"/>
      <c r="BL31" s="158"/>
      <c r="BM31" s="158"/>
      <c r="BN31" s="158"/>
      <c r="BO31" s="158"/>
      <c r="BP31" s="158"/>
    </row>
    <row r="32" spans="1:68" s="159" customFormat="1" ht="22.15" customHeight="1">
      <c r="A32" s="157"/>
      <c r="B32" s="398"/>
      <c r="C32" s="163" t="s">
        <v>16</v>
      </c>
      <c r="D32" s="372" t="s">
        <v>414</v>
      </c>
      <c r="E32" s="350">
        <f>'R8管理シート'!Z45</f>
        <v>0</v>
      </c>
      <c r="F32" s="157"/>
      <c r="G32" s="157"/>
      <c r="H32" s="157"/>
      <c r="I32" s="157"/>
      <c r="J32" s="157"/>
      <c r="K32" s="157"/>
      <c r="L32" s="157"/>
      <c r="M32" s="157"/>
      <c r="N32" s="157"/>
      <c r="O32" s="161"/>
      <c r="P32" s="157"/>
      <c r="Q32" s="157"/>
      <c r="R32" s="157"/>
      <c r="S32" s="157"/>
      <c r="T32" s="157"/>
      <c r="U32" s="157"/>
      <c r="V32" s="157"/>
      <c r="W32" s="157"/>
      <c r="X32" s="157"/>
      <c r="Y32" s="157"/>
      <c r="Z32" s="157"/>
      <c r="AA32" s="157"/>
      <c r="AB32" s="157"/>
      <c r="AC32" s="157"/>
      <c r="AD32" s="157"/>
      <c r="AE32" s="157"/>
      <c r="AF32" s="157"/>
      <c r="AG32" s="157"/>
      <c r="AJ32" s="158"/>
      <c r="AK32" s="158"/>
      <c r="AL32" s="158"/>
      <c r="AM32" s="158"/>
      <c r="AN32" s="158"/>
      <c r="AO32" s="158"/>
      <c r="AP32" s="158"/>
      <c r="AQ32" s="158"/>
      <c r="AR32" s="158"/>
      <c r="AS32" s="158"/>
      <c r="AT32" s="158"/>
      <c r="AU32" s="158"/>
      <c r="AV32" s="158"/>
      <c r="AW32" s="158"/>
      <c r="AX32" s="158"/>
      <c r="AY32" s="158"/>
      <c r="AZ32" s="158"/>
      <c r="BA32" s="158"/>
      <c r="BB32" s="158"/>
      <c r="BC32" s="158"/>
      <c r="BD32" s="158"/>
      <c r="BE32" s="158"/>
      <c r="BF32" s="158"/>
      <c r="BG32" s="158"/>
      <c r="BH32" s="158"/>
      <c r="BI32" s="158"/>
      <c r="BJ32" s="158"/>
      <c r="BK32" s="158"/>
      <c r="BL32" s="158"/>
      <c r="BM32" s="158"/>
      <c r="BN32" s="158"/>
      <c r="BO32" s="158"/>
      <c r="BP32" s="158"/>
    </row>
    <row r="33" spans="1:68" s="159" customFormat="1" ht="22.15" customHeight="1">
      <c r="A33" s="157"/>
      <c r="B33" s="398"/>
      <c r="C33" s="163" t="s">
        <v>60</v>
      </c>
      <c r="D33" s="372" t="s">
        <v>415</v>
      </c>
      <c r="E33" s="350">
        <f>'R8管理シート'!AA45</f>
        <v>0</v>
      </c>
      <c r="F33" s="157"/>
      <c r="G33" s="157"/>
      <c r="H33" s="157"/>
      <c r="I33" s="157"/>
      <c r="J33" s="157"/>
      <c r="K33" s="157"/>
      <c r="L33" s="157"/>
      <c r="M33" s="157"/>
      <c r="N33" s="157"/>
      <c r="O33" s="161"/>
      <c r="P33" s="157"/>
      <c r="Q33" s="157"/>
      <c r="R33" s="157"/>
      <c r="S33" s="157"/>
      <c r="T33" s="157"/>
      <c r="U33" s="157"/>
      <c r="V33" s="157"/>
      <c r="W33" s="157"/>
      <c r="X33" s="157"/>
      <c r="Y33" s="157"/>
      <c r="Z33" s="157"/>
      <c r="AA33" s="157"/>
      <c r="AB33" s="157"/>
      <c r="AC33" s="157"/>
      <c r="AD33" s="157"/>
      <c r="AE33" s="157"/>
      <c r="AF33" s="157"/>
      <c r="AG33" s="157"/>
      <c r="AJ33" s="158"/>
      <c r="AK33" s="158"/>
      <c r="AL33" s="158"/>
      <c r="AM33" s="158"/>
      <c r="AN33" s="158"/>
      <c r="AO33" s="158"/>
      <c r="AP33" s="158"/>
      <c r="AQ33" s="158"/>
      <c r="AR33" s="158"/>
      <c r="AS33" s="158"/>
      <c r="AT33" s="158"/>
      <c r="AU33" s="158"/>
      <c r="AV33" s="158"/>
      <c r="AW33" s="158"/>
      <c r="AX33" s="158"/>
      <c r="AY33" s="158"/>
      <c r="AZ33" s="158"/>
      <c r="BA33" s="158"/>
      <c r="BB33" s="158"/>
      <c r="BC33" s="158"/>
      <c r="BD33" s="158"/>
      <c r="BE33" s="158"/>
      <c r="BF33" s="158"/>
      <c r="BG33" s="158"/>
      <c r="BH33" s="158"/>
      <c r="BI33" s="158"/>
      <c r="BJ33" s="158"/>
      <c r="BK33" s="158"/>
      <c r="BL33" s="158"/>
      <c r="BM33" s="158"/>
      <c r="BN33" s="158"/>
      <c r="BO33" s="158"/>
      <c r="BP33" s="158"/>
    </row>
    <row r="34" spans="1:68" s="159" customFormat="1" ht="22.15" customHeight="1">
      <c r="A34" s="157"/>
      <c r="B34" s="398" t="s">
        <v>122</v>
      </c>
      <c r="C34" s="163" t="s">
        <v>56</v>
      </c>
      <c r="D34" s="372" t="s">
        <v>416</v>
      </c>
      <c r="E34" s="350">
        <f>'R8管理シート'!X46</f>
        <v>0</v>
      </c>
      <c r="F34" s="157"/>
      <c r="G34" s="157"/>
      <c r="H34" s="157"/>
      <c r="I34" s="157"/>
      <c r="J34" s="157"/>
      <c r="K34" s="157"/>
      <c r="L34" s="157"/>
      <c r="M34" s="157"/>
      <c r="N34" s="157"/>
      <c r="O34" s="161"/>
      <c r="P34" s="157"/>
      <c r="Q34" s="157"/>
      <c r="R34" s="157"/>
      <c r="S34" s="157"/>
      <c r="T34" s="157"/>
      <c r="U34" s="157"/>
      <c r="V34" s="157"/>
      <c r="W34" s="157"/>
      <c r="X34" s="157"/>
      <c r="Y34" s="157"/>
      <c r="Z34" s="157"/>
      <c r="AA34" s="157"/>
      <c r="AB34" s="157"/>
      <c r="AC34" s="157"/>
      <c r="AD34" s="157"/>
      <c r="AE34" s="157"/>
      <c r="AF34" s="157"/>
      <c r="AG34" s="157"/>
      <c r="AJ34" s="158"/>
      <c r="AK34" s="158"/>
      <c r="AL34" s="158"/>
      <c r="AM34" s="158"/>
      <c r="AN34" s="158"/>
      <c r="AO34" s="158"/>
      <c r="AP34" s="158"/>
      <c r="AQ34" s="158"/>
      <c r="AR34" s="158"/>
      <c r="AS34" s="158"/>
      <c r="AT34" s="158"/>
      <c r="AU34" s="158"/>
      <c r="AV34" s="158"/>
      <c r="AW34" s="158"/>
      <c r="AX34" s="158"/>
      <c r="AY34" s="158"/>
      <c r="AZ34" s="158"/>
      <c r="BA34" s="158"/>
      <c r="BB34" s="158"/>
      <c r="BC34" s="158"/>
      <c r="BD34" s="158"/>
      <c r="BE34" s="158"/>
      <c r="BF34" s="158"/>
      <c r="BG34" s="158"/>
      <c r="BH34" s="158"/>
      <c r="BI34" s="158"/>
      <c r="BJ34" s="158"/>
      <c r="BK34" s="158"/>
      <c r="BL34" s="158"/>
      <c r="BM34" s="158"/>
      <c r="BN34" s="158"/>
      <c r="BO34" s="158"/>
      <c r="BP34" s="158"/>
    </row>
    <row r="35" spans="1:68" s="159" customFormat="1" ht="22.15" customHeight="1">
      <c r="A35" s="157"/>
      <c r="B35" s="398"/>
      <c r="C35" s="163" t="s">
        <v>58</v>
      </c>
      <c r="D35" s="372" t="s">
        <v>417</v>
      </c>
      <c r="E35" s="350">
        <f>'R8管理シート'!Y46</f>
        <v>0</v>
      </c>
      <c r="F35" s="157"/>
      <c r="G35" s="157"/>
      <c r="H35" s="157"/>
      <c r="I35" s="157"/>
      <c r="J35" s="157"/>
      <c r="K35" s="157"/>
      <c r="L35" s="157"/>
      <c r="M35" s="157"/>
      <c r="N35" s="157"/>
      <c r="O35" s="161"/>
      <c r="P35" s="157"/>
      <c r="Q35" s="157"/>
      <c r="R35" s="157"/>
      <c r="S35" s="157"/>
      <c r="T35" s="157"/>
      <c r="U35" s="157"/>
      <c r="V35" s="157"/>
      <c r="W35" s="157"/>
      <c r="X35" s="157"/>
      <c r="Y35" s="157"/>
      <c r="Z35" s="157"/>
      <c r="AA35" s="157"/>
      <c r="AB35" s="157"/>
      <c r="AC35" s="157"/>
      <c r="AD35" s="157"/>
      <c r="AE35" s="157"/>
      <c r="AF35" s="157"/>
      <c r="AG35" s="157"/>
      <c r="AJ35" s="158"/>
      <c r="AK35" s="158"/>
      <c r="AL35" s="158"/>
      <c r="AM35" s="158"/>
      <c r="AN35" s="158"/>
      <c r="AO35" s="158"/>
      <c r="AP35" s="158"/>
      <c r="AQ35" s="158"/>
      <c r="AR35" s="158"/>
      <c r="AS35" s="158"/>
      <c r="AT35" s="158"/>
      <c r="AU35" s="158"/>
      <c r="AV35" s="158"/>
      <c r="AW35" s="158"/>
      <c r="AX35" s="158"/>
      <c r="AY35" s="158"/>
      <c r="AZ35" s="158"/>
      <c r="BA35" s="158"/>
      <c r="BB35" s="158"/>
      <c r="BC35" s="158"/>
      <c r="BD35" s="158"/>
      <c r="BE35" s="158"/>
      <c r="BF35" s="158"/>
      <c r="BG35" s="158"/>
      <c r="BH35" s="158"/>
      <c r="BI35" s="158"/>
      <c r="BJ35" s="158"/>
      <c r="BK35" s="158"/>
      <c r="BL35" s="158"/>
      <c r="BM35" s="158"/>
      <c r="BN35" s="158"/>
      <c r="BO35" s="158"/>
      <c r="BP35" s="158"/>
    </row>
    <row r="36" spans="1:68" s="159" customFormat="1" ht="22.15" customHeight="1">
      <c r="A36" s="157"/>
      <c r="B36" s="398"/>
      <c r="C36" s="163" t="s">
        <v>16</v>
      </c>
      <c r="D36" s="372" t="s">
        <v>418</v>
      </c>
      <c r="E36" s="350">
        <f>'R8管理シート'!Z46</f>
        <v>0</v>
      </c>
      <c r="F36" s="157"/>
      <c r="G36" s="157"/>
      <c r="H36" s="157"/>
      <c r="I36" s="157"/>
      <c r="J36" s="157"/>
      <c r="K36" s="157"/>
      <c r="L36" s="157"/>
      <c r="M36" s="157"/>
      <c r="N36" s="157"/>
      <c r="O36" s="161"/>
      <c r="P36" s="157"/>
      <c r="Q36" s="157"/>
      <c r="R36" s="157"/>
      <c r="S36" s="157"/>
      <c r="T36" s="157"/>
      <c r="U36" s="157"/>
      <c r="V36" s="157"/>
      <c r="W36" s="157"/>
      <c r="X36" s="157"/>
      <c r="Y36" s="157"/>
      <c r="Z36" s="157"/>
      <c r="AA36" s="157"/>
      <c r="AB36" s="157"/>
      <c r="AC36" s="157"/>
      <c r="AD36" s="157"/>
      <c r="AE36" s="157"/>
      <c r="AF36" s="157"/>
      <c r="AG36" s="157"/>
      <c r="AJ36" s="158"/>
      <c r="AK36" s="158"/>
      <c r="AL36" s="158"/>
      <c r="AM36" s="158"/>
      <c r="AN36" s="158"/>
      <c r="AO36" s="158"/>
      <c r="AP36" s="158"/>
      <c r="AQ36" s="158"/>
      <c r="AR36" s="158"/>
      <c r="AS36" s="158"/>
      <c r="AT36" s="158"/>
      <c r="AU36" s="158"/>
      <c r="AV36" s="158"/>
      <c r="AW36" s="158"/>
      <c r="AX36" s="158"/>
      <c r="AY36" s="158"/>
      <c r="AZ36" s="158"/>
      <c r="BA36" s="158"/>
      <c r="BB36" s="158"/>
      <c r="BC36" s="158"/>
      <c r="BD36" s="158"/>
      <c r="BE36" s="158"/>
      <c r="BF36" s="158"/>
      <c r="BG36" s="158"/>
      <c r="BH36" s="158"/>
      <c r="BI36" s="158"/>
      <c r="BJ36" s="158"/>
      <c r="BK36" s="158"/>
      <c r="BL36" s="158"/>
      <c r="BM36" s="158"/>
      <c r="BN36" s="158"/>
      <c r="BO36" s="158"/>
      <c r="BP36" s="158"/>
    </row>
    <row r="37" spans="1:68" s="159" customFormat="1" ht="22.15" customHeight="1">
      <c r="A37" s="157"/>
      <c r="B37" s="398"/>
      <c r="C37" s="163" t="s">
        <v>60</v>
      </c>
      <c r="D37" s="372" t="s">
        <v>419</v>
      </c>
      <c r="E37" s="350">
        <f>'R8管理シート'!AA46</f>
        <v>0</v>
      </c>
      <c r="F37" s="157"/>
      <c r="G37" s="157"/>
      <c r="H37" s="157"/>
      <c r="I37" s="157"/>
      <c r="J37" s="157"/>
      <c r="K37" s="157"/>
      <c r="L37" s="157"/>
      <c r="M37" s="157"/>
      <c r="N37" s="157"/>
      <c r="O37" s="161"/>
      <c r="P37" s="157"/>
      <c r="Q37" s="157"/>
      <c r="R37" s="157"/>
      <c r="S37" s="157"/>
      <c r="T37" s="157"/>
      <c r="U37" s="157"/>
      <c r="V37" s="157"/>
      <c r="W37" s="157"/>
      <c r="X37" s="157"/>
      <c r="Y37" s="157"/>
      <c r="Z37" s="157"/>
      <c r="AA37" s="157"/>
      <c r="AB37" s="157"/>
      <c r="AC37" s="157"/>
      <c r="AD37" s="157"/>
      <c r="AE37" s="157"/>
      <c r="AF37" s="157"/>
      <c r="AG37" s="157"/>
      <c r="AJ37" s="158"/>
      <c r="AK37" s="158"/>
      <c r="AL37" s="158"/>
      <c r="AM37" s="158"/>
      <c r="AN37" s="158"/>
      <c r="AO37" s="158"/>
      <c r="AP37" s="158"/>
      <c r="AQ37" s="158"/>
      <c r="AR37" s="158"/>
      <c r="AS37" s="158"/>
      <c r="AT37" s="158"/>
      <c r="AU37" s="158"/>
      <c r="AV37" s="158"/>
      <c r="AW37" s="158"/>
      <c r="AX37" s="158"/>
      <c r="AY37" s="158"/>
      <c r="AZ37" s="158"/>
      <c r="BA37" s="158"/>
      <c r="BB37" s="158"/>
      <c r="BC37" s="158"/>
      <c r="BD37" s="158"/>
      <c r="BE37" s="158"/>
      <c r="BF37" s="158"/>
      <c r="BG37" s="158"/>
      <c r="BH37" s="158"/>
      <c r="BI37" s="158"/>
      <c r="BJ37" s="158"/>
      <c r="BK37" s="158"/>
      <c r="BL37" s="158"/>
      <c r="BM37" s="158"/>
      <c r="BN37" s="158"/>
      <c r="BO37" s="158"/>
      <c r="BP37" s="158"/>
    </row>
    <row r="38" spans="1:68" s="159" customFormat="1">
      <c r="A38" s="157"/>
      <c r="B38" s="157"/>
      <c r="C38" s="157"/>
      <c r="D38" s="157"/>
      <c r="E38" s="157"/>
      <c r="F38" s="157"/>
      <c r="G38" s="157"/>
      <c r="H38" s="157"/>
      <c r="I38" s="157"/>
      <c r="J38" s="157"/>
      <c r="K38" s="157"/>
      <c r="L38" s="157"/>
      <c r="M38" s="157"/>
      <c r="N38" s="157"/>
      <c r="O38" s="161"/>
      <c r="P38" s="157"/>
      <c r="Q38" s="157"/>
      <c r="R38" s="157"/>
      <c r="S38" s="157"/>
      <c r="T38" s="157"/>
      <c r="U38" s="157"/>
      <c r="V38" s="157"/>
      <c r="W38" s="157"/>
      <c r="X38" s="157"/>
      <c r="Y38" s="157"/>
      <c r="Z38" s="157"/>
      <c r="AA38" s="157"/>
      <c r="AB38" s="157"/>
      <c r="AC38" s="157"/>
      <c r="AD38" s="157"/>
      <c r="AE38" s="157"/>
      <c r="AF38" s="157"/>
      <c r="AG38" s="157"/>
      <c r="AJ38" s="158"/>
      <c r="AK38" s="158"/>
      <c r="AL38" s="158"/>
      <c r="AM38" s="158"/>
      <c r="AN38" s="158"/>
      <c r="AO38" s="158"/>
      <c r="AP38" s="158"/>
      <c r="AQ38" s="158"/>
      <c r="AR38" s="158"/>
      <c r="AS38" s="158"/>
      <c r="AT38" s="158"/>
      <c r="AU38" s="158"/>
      <c r="AV38" s="158"/>
      <c r="AW38" s="158"/>
      <c r="AX38" s="158"/>
      <c r="AY38" s="158"/>
      <c r="AZ38" s="158"/>
      <c r="BA38" s="158"/>
      <c r="BB38" s="158"/>
      <c r="BC38" s="158"/>
      <c r="BD38" s="158"/>
      <c r="BE38" s="158"/>
      <c r="BF38" s="158"/>
      <c r="BG38" s="158"/>
      <c r="BH38" s="158"/>
      <c r="BI38" s="158"/>
      <c r="BJ38" s="158"/>
      <c r="BK38" s="158"/>
      <c r="BL38" s="158"/>
      <c r="BM38" s="158"/>
      <c r="BN38" s="158"/>
      <c r="BO38" s="158"/>
      <c r="BP38" s="158"/>
    </row>
    <row r="39" spans="1:68" s="159" customFormat="1">
      <c r="A39" s="157"/>
      <c r="B39" s="157"/>
      <c r="C39" s="157"/>
      <c r="D39" s="157"/>
      <c r="E39" s="157"/>
      <c r="F39" s="157"/>
      <c r="G39" s="157"/>
      <c r="H39" s="157"/>
      <c r="I39" s="157"/>
      <c r="J39" s="157"/>
      <c r="K39" s="157"/>
      <c r="L39" s="157"/>
      <c r="M39" s="157"/>
      <c r="N39" s="157"/>
      <c r="O39" s="161"/>
      <c r="P39" s="157"/>
      <c r="Q39" s="157"/>
      <c r="R39" s="157"/>
      <c r="S39" s="157"/>
      <c r="T39" s="157"/>
      <c r="U39" s="157"/>
      <c r="V39" s="157"/>
      <c r="W39" s="157"/>
      <c r="X39" s="157"/>
      <c r="Y39" s="157"/>
      <c r="Z39" s="157"/>
      <c r="AA39" s="157"/>
      <c r="AB39" s="157"/>
      <c r="AC39" s="157"/>
      <c r="AD39" s="157"/>
      <c r="AE39" s="157"/>
      <c r="AF39" s="157"/>
      <c r="AG39" s="157"/>
      <c r="AJ39" s="158"/>
      <c r="AK39" s="158"/>
      <c r="AL39" s="158"/>
      <c r="AM39" s="158"/>
      <c r="AN39" s="158"/>
      <c r="AO39" s="158"/>
      <c r="AP39" s="158"/>
      <c r="AQ39" s="158"/>
      <c r="AR39" s="158"/>
      <c r="AS39" s="158"/>
      <c r="AT39" s="158"/>
      <c r="AU39" s="158"/>
      <c r="AV39" s="158"/>
      <c r="AW39" s="158"/>
      <c r="AX39" s="158"/>
      <c r="AY39" s="158"/>
      <c r="AZ39" s="158"/>
      <c r="BA39" s="158"/>
      <c r="BB39" s="158"/>
      <c r="BC39" s="158"/>
      <c r="BD39" s="158"/>
      <c r="BE39" s="158"/>
      <c r="BF39" s="158"/>
      <c r="BG39" s="158"/>
      <c r="BH39" s="158"/>
      <c r="BI39" s="158"/>
      <c r="BJ39" s="158"/>
      <c r="BK39" s="158"/>
      <c r="BL39" s="158"/>
      <c r="BM39" s="158"/>
      <c r="BN39" s="158"/>
      <c r="BO39" s="158"/>
      <c r="BP39" s="158"/>
    </row>
    <row r="40" spans="1:68" s="159" customFormat="1">
      <c r="A40" s="157"/>
      <c r="B40" s="157"/>
      <c r="C40" s="157"/>
      <c r="D40" s="157"/>
      <c r="E40" s="157"/>
      <c r="F40" s="157"/>
      <c r="G40" s="157"/>
      <c r="H40" s="157"/>
      <c r="I40" s="157"/>
      <c r="J40" s="157"/>
      <c r="K40" s="157"/>
      <c r="L40" s="157"/>
      <c r="M40" s="157"/>
      <c r="N40" s="157"/>
      <c r="O40" s="161"/>
      <c r="P40" s="157"/>
      <c r="Q40" s="157"/>
      <c r="R40" s="157"/>
      <c r="S40" s="157"/>
      <c r="T40" s="157"/>
      <c r="U40" s="157"/>
      <c r="V40" s="157"/>
      <c r="W40" s="157"/>
      <c r="X40" s="157"/>
      <c r="Y40" s="157"/>
      <c r="Z40" s="157"/>
      <c r="AA40" s="157"/>
      <c r="AB40" s="157"/>
      <c r="AC40" s="157"/>
      <c r="AD40" s="157"/>
      <c r="AE40" s="157"/>
      <c r="AF40" s="157"/>
      <c r="AG40" s="157"/>
      <c r="AJ40" s="158"/>
      <c r="AK40" s="158"/>
      <c r="AL40" s="158"/>
      <c r="AM40" s="158"/>
      <c r="AN40" s="158"/>
      <c r="AO40" s="158"/>
      <c r="AP40" s="158"/>
      <c r="AQ40" s="158"/>
      <c r="AR40" s="158"/>
      <c r="AS40" s="158"/>
      <c r="AT40" s="158"/>
      <c r="AU40" s="158"/>
      <c r="AV40" s="158"/>
      <c r="AW40" s="158"/>
      <c r="AX40" s="158"/>
      <c r="AY40" s="158"/>
      <c r="AZ40" s="158"/>
      <c r="BA40" s="158"/>
      <c r="BB40" s="158"/>
      <c r="BC40" s="158"/>
      <c r="BD40" s="158"/>
      <c r="BE40" s="158"/>
      <c r="BF40" s="158"/>
      <c r="BG40" s="158"/>
      <c r="BH40" s="158"/>
      <c r="BI40" s="158"/>
      <c r="BJ40" s="158"/>
      <c r="BK40" s="158"/>
      <c r="BL40" s="158"/>
      <c r="BM40" s="158"/>
      <c r="BN40" s="158"/>
      <c r="BO40" s="158"/>
      <c r="BP40" s="158"/>
    </row>
  </sheetData>
  <mergeCells count="7">
    <mergeCell ref="A2:I2"/>
    <mergeCell ref="B22:B25"/>
    <mergeCell ref="B26:B29"/>
    <mergeCell ref="B30:B33"/>
    <mergeCell ref="B34:B37"/>
    <mergeCell ref="C17:E17"/>
    <mergeCell ref="E3:H3"/>
  </mergeCells>
  <phoneticPr fontId="1"/>
  <pageMargins left="0.78740157480314965" right="0.39370078740157483" top="0.78740157480314965" bottom="0.59055118110236227" header="0.47244094488188981" footer="0.31496062992125984"/>
  <pageSetup paperSize="9" fitToHeight="0"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97FEB-8DA1-4D6E-95B8-5585B3968E3F}">
  <sheetPr>
    <pageSetUpPr fitToPage="1"/>
  </sheetPr>
  <dimension ref="A1:BP40"/>
  <sheetViews>
    <sheetView view="pageBreakPreview" topLeftCell="A12" zoomScaleNormal="100" zoomScaleSheetLayoutView="100" workbookViewId="0">
      <selection activeCell="C18" sqref="C18"/>
    </sheetView>
  </sheetViews>
  <sheetFormatPr defaultColWidth="9" defaultRowHeight="14.25"/>
  <cols>
    <col min="1" max="1" width="2.5" style="158" customWidth="1"/>
    <col min="2" max="2" width="14" style="158" customWidth="1"/>
    <col min="3" max="3" width="11.25" style="158" customWidth="1"/>
    <col min="4" max="4" width="15.375" style="158" customWidth="1"/>
    <col min="5" max="5" width="24.5" style="158" customWidth="1"/>
    <col min="6" max="7" width="2.75" style="158" customWidth="1"/>
    <col min="8" max="33" width="2.5" style="158" customWidth="1"/>
    <col min="34" max="34" width="12.125" style="159" customWidth="1"/>
    <col min="35" max="35" width="10.75" style="159" customWidth="1"/>
    <col min="36" max="68" width="2.5" style="158" customWidth="1"/>
    <col min="69" max="16384" width="9" style="158"/>
  </cols>
  <sheetData>
    <row r="1" spans="1:68">
      <c r="A1" s="157" t="s">
        <v>109</v>
      </c>
    </row>
    <row r="2" spans="1:68" ht="22.5" customHeight="1">
      <c r="A2" s="397" t="s">
        <v>401</v>
      </c>
      <c r="B2" s="397"/>
      <c r="C2" s="397"/>
      <c r="D2" s="397"/>
      <c r="E2" s="397"/>
      <c r="F2" s="397"/>
      <c r="G2" s="397"/>
      <c r="H2" s="397"/>
      <c r="I2" s="397"/>
      <c r="J2" s="157"/>
      <c r="K2" s="157"/>
      <c r="L2" s="157"/>
      <c r="M2" s="157"/>
      <c r="N2" s="157"/>
      <c r="O2" s="157"/>
      <c r="P2" s="157"/>
      <c r="Q2" s="157"/>
      <c r="R2" s="157"/>
      <c r="S2" s="157"/>
      <c r="T2" s="157"/>
      <c r="U2" s="157"/>
      <c r="V2" s="157"/>
      <c r="W2" s="157"/>
      <c r="X2" s="157"/>
      <c r="Y2" s="157"/>
      <c r="Z2" s="157"/>
      <c r="AA2" s="157"/>
      <c r="AB2" s="157"/>
      <c r="AC2" s="157"/>
      <c r="AD2" s="157"/>
      <c r="AE2" s="157"/>
      <c r="AF2" s="157"/>
      <c r="AG2" s="157"/>
    </row>
    <row r="3" spans="1:68" ht="18" customHeight="1">
      <c r="A3" s="157"/>
      <c r="B3" s="157"/>
      <c r="C3" s="157"/>
      <c r="D3" s="157"/>
      <c r="E3" s="400" t="s">
        <v>420</v>
      </c>
      <c r="F3" s="400"/>
      <c r="G3" s="400"/>
      <c r="H3" s="400"/>
      <c r="I3" s="157"/>
      <c r="L3" s="157"/>
      <c r="M3" s="157"/>
      <c r="O3" s="157"/>
      <c r="P3" s="157"/>
      <c r="Q3" s="157"/>
      <c r="S3" s="157"/>
      <c r="T3" s="157"/>
    </row>
    <row r="4" spans="1:68" s="159" customFormat="1">
      <c r="A4" s="157" t="s">
        <v>221</v>
      </c>
      <c r="B4" s="157"/>
      <c r="C4" s="157"/>
      <c r="D4" s="157"/>
      <c r="E4" s="157"/>
      <c r="F4" s="157"/>
      <c r="G4" s="157"/>
      <c r="H4" s="157"/>
      <c r="I4" s="157"/>
      <c r="J4" s="157"/>
      <c r="K4" s="157"/>
      <c r="L4" s="157"/>
      <c r="M4" s="157"/>
      <c r="N4" s="157"/>
      <c r="O4" s="157"/>
      <c r="P4" s="157"/>
      <c r="Q4" s="157"/>
      <c r="R4" s="157"/>
      <c r="S4" s="157"/>
      <c r="T4" s="157"/>
      <c r="U4" s="157"/>
      <c r="AJ4" s="158"/>
      <c r="AK4" s="158"/>
      <c r="AL4" s="158"/>
      <c r="AM4" s="158"/>
      <c r="AN4" s="158"/>
      <c r="AO4" s="158"/>
      <c r="AP4" s="158"/>
      <c r="AQ4" s="158"/>
      <c r="AR4" s="158"/>
      <c r="AS4" s="158"/>
      <c r="AT4" s="158"/>
      <c r="AU4" s="158"/>
      <c r="AV4" s="158"/>
      <c r="AW4" s="158"/>
      <c r="AX4" s="158"/>
      <c r="AY4" s="158"/>
      <c r="AZ4" s="158"/>
      <c r="BA4" s="158"/>
      <c r="BB4" s="158"/>
      <c r="BC4" s="158"/>
      <c r="BD4" s="158"/>
      <c r="BE4" s="158"/>
      <c r="BF4" s="158"/>
      <c r="BG4" s="158"/>
      <c r="BH4" s="158"/>
      <c r="BI4" s="158"/>
      <c r="BJ4" s="158"/>
      <c r="BK4" s="158"/>
      <c r="BL4" s="158"/>
      <c r="BM4" s="158"/>
      <c r="BN4" s="158"/>
      <c r="BO4" s="158"/>
      <c r="BP4" s="158"/>
    </row>
    <row r="5" spans="1:68" s="159" customFormat="1">
      <c r="A5" s="157"/>
      <c r="B5" s="157"/>
      <c r="C5" s="157"/>
      <c r="D5" s="157"/>
      <c r="E5" s="157" t="s">
        <v>110</v>
      </c>
      <c r="H5" s="157"/>
      <c r="J5" s="157"/>
      <c r="K5" s="157"/>
      <c r="L5" s="157"/>
      <c r="M5" s="157"/>
      <c r="N5" s="157"/>
      <c r="O5" s="157"/>
      <c r="P5" s="157"/>
      <c r="Q5" s="157"/>
      <c r="R5" s="157"/>
      <c r="S5" s="157"/>
      <c r="T5" s="157"/>
      <c r="U5" s="157"/>
      <c r="AJ5" s="158"/>
      <c r="AK5" s="158"/>
      <c r="AL5" s="158"/>
      <c r="AM5" s="158"/>
      <c r="AN5" s="158"/>
      <c r="AO5" s="158"/>
      <c r="AP5" s="158"/>
      <c r="AQ5" s="158"/>
      <c r="AR5" s="158"/>
      <c r="AS5" s="158"/>
      <c r="AT5" s="158"/>
      <c r="AU5" s="158"/>
      <c r="AV5" s="158"/>
      <c r="AW5" s="158"/>
      <c r="AX5" s="158"/>
      <c r="AY5" s="158"/>
      <c r="AZ5" s="158"/>
      <c r="BA5" s="158"/>
      <c r="BB5" s="158"/>
      <c r="BC5" s="158"/>
      <c r="BD5" s="158"/>
      <c r="BE5" s="158"/>
      <c r="BF5" s="158"/>
      <c r="BG5" s="158"/>
      <c r="BH5" s="158"/>
      <c r="BI5" s="158"/>
      <c r="BJ5" s="158"/>
      <c r="BK5" s="158"/>
      <c r="BL5" s="158"/>
      <c r="BM5" s="158"/>
      <c r="BN5" s="158"/>
      <c r="BO5" s="158"/>
      <c r="BP5" s="158"/>
    </row>
    <row r="6" spans="1:68" s="159" customFormat="1">
      <c r="A6" s="157"/>
      <c r="B6" s="157"/>
      <c r="C6" s="157"/>
      <c r="D6" s="157"/>
      <c r="E6" s="348" t="str">
        <f>'R8管理シート【作成例】'!G12</f>
        <v>〇〇市〇〇〇〇〇―〇〇</v>
      </c>
      <c r="H6" s="157"/>
      <c r="J6" s="157"/>
      <c r="K6" s="157"/>
      <c r="L6" s="157"/>
      <c r="M6" s="157"/>
      <c r="N6" s="157"/>
      <c r="O6" s="157"/>
      <c r="P6" s="157"/>
      <c r="Q6" s="157"/>
      <c r="R6" s="157"/>
      <c r="S6" s="157"/>
      <c r="T6" s="157"/>
      <c r="U6" s="157"/>
      <c r="AJ6" s="158"/>
      <c r="AK6" s="158"/>
      <c r="AL6" s="158"/>
      <c r="AM6" s="158"/>
      <c r="AN6" s="158"/>
      <c r="AO6" s="158"/>
      <c r="AP6" s="158"/>
      <c r="AQ6" s="158"/>
      <c r="AR6" s="158"/>
      <c r="AS6" s="158"/>
      <c r="AT6" s="158"/>
      <c r="AU6" s="158"/>
      <c r="AV6" s="158"/>
      <c r="AW6" s="158"/>
      <c r="AX6" s="158"/>
      <c r="AY6" s="158"/>
      <c r="AZ6" s="158"/>
      <c r="BA6" s="158"/>
      <c r="BB6" s="158"/>
      <c r="BC6" s="158"/>
      <c r="BD6" s="158"/>
      <c r="BE6" s="158"/>
      <c r="BF6" s="158"/>
      <c r="BG6" s="158"/>
      <c r="BH6" s="158"/>
      <c r="BI6" s="158"/>
      <c r="BJ6" s="158"/>
      <c r="BK6" s="158"/>
      <c r="BL6" s="158"/>
      <c r="BM6" s="158"/>
      <c r="BN6" s="158"/>
      <c r="BO6" s="158"/>
      <c r="BP6" s="158"/>
    </row>
    <row r="7" spans="1:68" s="159" customFormat="1">
      <c r="A7" s="157"/>
      <c r="B7" s="157"/>
      <c r="C7" s="157"/>
      <c r="D7" s="157"/>
      <c r="E7" s="348" t="str">
        <f>'R8管理シート【作成例】'!D12</f>
        <v>〇〇〇〇○○○組合</v>
      </c>
      <c r="H7" s="157"/>
      <c r="J7" s="157"/>
      <c r="K7" s="157"/>
      <c r="L7" s="157"/>
      <c r="M7" s="157"/>
      <c r="N7" s="157"/>
      <c r="O7" s="157"/>
      <c r="P7" s="157"/>
      <c r="Q7" s="157"/>
      <c r="R7" s="157"/>
      <c r="S7" s="157"/>
      <c r="T7" s="157"/>
      <c r="U7" s="157"/>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c r="BM7" s="158"/>
      <c r="BN7" s="158"/>
      <c r="BO7" s="158"/>
      <c r="BP7" s="158"/>
    </row>
    <row r="8" spans="1:68" s="159" customFormat="1">
      <c r="A8" s="157"/>
      <c r="B8" s="157"/>
      <c r="C8" s="157"/>
      <c r="D8" s="157"/>
      <c r="E8" s="348" t="str">
        <f>'R8管理シート【作成例】'!E12</f>
        <v>組合長　　〇〇　〇〇</v>
      </c>
      <c r="H8" s="157"/>
      <c r="J8" s="157"/>
      <c r="K8" s="157"/>
      <c r="L8" s="157"/>
      <c r="M8" s="157"/>
      <c r="N8" s="157"/>
      <c r="O8" s="157"/>
      <c r="P8" s="157"/>
      <c r="Q8" s="157"/>
      <c r="R8" s="157"/>
      <c r="S8" s="157"/>
      <c r="T8" s="157"/>
      <c r="U8" s="157"/>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c r="BM8" s="158"/>
      <c r="BN8" s="158"/>
      <c r="BO8" s="158"/>
      <c r="BP8" s="158"/>
    </row>
    <row r="9" spans="1:68" s="159" customFormat="1">
      <c r="A9" s="157"/>
      <c r="B9" s="157"/>
      <c r="C9" s="157"/>
      <c r="D9" s="157"/>
      <c r="E9" s="157"/>
      <c r="F9" s="157"/>
      <c r="G9" s="157"/>
      <c r="H9" s="157"/>
      <c r="I9" s="157"/>
      <c r="J9" s="157"/>
      <c r="K9" s="157"/>
      <c r="L9" s="157"/>
      <c r="M9" s="157"/>
      <c r="N9" s="157"/>
      <c r="O9" s="161"/>
      <c r="P9" s="157"/>
      <c r="Q9" s="157"/>
      <c r="R9" s="157"/>
      <c r="S9" s="157"/>
      <c r="T9" s="157"/>
      <c r="U9" s="157"/>
      <c r="V9" s="157"/>
      <c r="W9" s="157"/>
      <c r="X9" s="157"/>
      <c r="Y9" s="157"/>
      <c r="Z9" s="157"/>
      <c r="AA9" s="157"/>
      <c r="AB9" s="157"/>
      <c r="AC9" s="157"/>
      <c r="AD9" s="157"/>
      <c r="AE9" s="157"/>
      <c r="AF9" s="157"/>
      <c r="AG9" s="157"/>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c r="BM9" s="158"/>
      <c r="BN9" s="158"/>
      <c r="BO9" s="158"/>
      <c r="BP9" s="158"/>
    </row>
    <row r="10" spans="1:68" s="159" customFormat="1">
      <c r="A10" s="157" t="s">
        <v>319</v>
      </c>
      <c r="B10" s="157"/>
      <c r="C10" s="157"/>
      <c r="D10" s="157"/>
      <c r="E10" s="157"/>
      <c r="F10" s="157"/>
      <c r="G10" s="157"/>
      <c r="H10" s="157"/>
      <c r="I10" s="157"/>
      <c r="J10" s="157"/>
      <c r="K10" s="157"/>
      <c r="L10" s="157"/>
      <c r="M10" s="157"/>
      <c r="N10" s="157"/>
      <c r="O10" s="161"/>
      <c r="P10" s="157"/>
      <c r="Q10" s="157"/>
      <c r="R10" s="157"/>
      <c r="S10" s="157"/>
      <c r="T10" s="157"/>
      <c r="U10" s="157"/>
      <c r="V10" s="157"/>
      <c r="W10" s="157"/>
      <c r="X10" s="157"/>
      <c r="Y10" s="157"/>
      <c r="Z10" s="157"/>
      <c r="AA10" s="157"/>
      <c r="AB10" s="157"/>
      <c r="AC10" s="157"/>
      <c r="AD10" s="157"/>
      <c r="AE10" s="157"/>
      <c r="AF10" s="157"/>
      <c r="AG10" s="157"/>
      <c r="AJ10" s="158"/>
      <c r="AK10" s="158"/>
      <c r="AL10" s="158"/>
      <c r="AM10" s="158"/>
      <c r="AN10" s="158"/>
      <c r="AO10" s="158"/>
      <c r="AP10" s="158"/>
      <c r="AQ10" s="158"/>
      <c r="AR10" s="158"/>
      <c r="AS10" s="158"/>
      <c r="AT10" s="158"/>
      <c r="AU10" s="158"/>
      <c r="AV10" s="158"/>
      <c r="AW10" s="158"/>
      <c r="AX10" s="158"/>
      <c r="AY10" s="158"/>
      <c r="AZ10" s="158"/>
      <c r="BA10" s="158"/>
      <c r="BB10" s="158"/>
      <c r="BC10" s="158"/>
      <c r="BD10" s="158"/>
      <c r="BE10" s="158"/>
      <c r="BF10" s="158"/>
      <c r="BG10" s="158"/>
      <c r="BH10" s="158"/>
      <c r="BI10" s="158"/>
      <c r="BJ10" s="158"/>
      <c r="BK10" s="158"/>
      <c r="BL10" s="158"/>
      <c r="BM10" s="158"/>
      <c r="BN10" s="158"/>
      <c r="BO10" s="158"/>
      <c r="BP10" s="158"/>
    </row>
    <row r="11" spans="1:68" s="159" customFormat="1">
      <c r="A11" s="157" t="s">
        <v>111</v>
      </c>
      <c r="B11" s="157"/>
      <c r="C11" s="157"/>
      <c r="D11" s="157"/>
      <c r="E11" s="157"/>
      <c r="F11" s="157"/>
      <c r="G11" s="157"/>
      <c r="H11" s="157"/>
      <c r="I11" s="157"/>
      <c r="J11" s="157"/>
      <c r="K11" s="157"/>
      <c r="L11" s="157"/>
      <c r="M11" s="157"/>
      <c r="N11" s="157"/>
      <c r="O11" s="161"/>
      <c r="P11" s="157"/>
      <c r="Q11" s="157"/>
      <c r="R11" s="157"/>
      <c r="S11" s="157"/>
      <c r="T11" s="157"/>
      <c r="U11" s="157"/>
      <c r="V11" s="157"/>
      <c r="W11" s="157"/>
      <c r="X11" s="157"/>
      <c r="Y11" s="157"/>
      <c r="Z11" s="157"/>
      <c r="AA11" s="157"/>
      <c r="AB11" s="157"/>
      <c r="AC11" s="157"/>
      <c r="AD11" s="157"/>
      <c r="AE11" s="157"/>
      <c r="AF11" s="157"/>
      <c r="AG11" s="157"/>
      <c r="AJ11" s="158"/>
      <c r="AK11" s="158"/>
      <c r="AL11" s="158"/>
      <c r="AM11" s="158"/>
      <c r="AN11" s="158"/>
      <c r="AO11" s="158"/>
      <c r="AP11" s="158"/>
      <c r="AQ11" s="158"/>
      <c r="AR11" s="158"/>
      <c r="AS11" s="158"/>
      <c r="AT11" s="158"/>
      <c r="AU11" s="158"/>
      <c r="AV11" s="158"/>
      <c r="AW11" s="158"/>
      <c r="AX11" s="158"/>
      <c r="AY11" s="158"/>
      <c r="AZ11" s="158"/>
      <c r="BA11" s="158"/>
      <c r="BB11" s="158"/>
      <c r="BC11" s="158"/>
      <c r="BD11" s="158"/>
      <c r="BE11" s="158"/>
      <c r="BF11" s="158"/>
      <c r="BG11" s="158"/>
      <c r="BH11" s="158"/>
      <c r="BI11" s="158"/>
      <c r="BJ11" s="158"/>
      <c r="BK11" s="158"/>
      <c r="BL11" s="158"/>
      <c r="BM11" s="158"/>
      <c r="BN11" s="158"/>
      <c r="BO11" s="158"/>
      <c r="BP11" s="158"/>
    </row>
    <row r="12" spans="1:68" s="159" customFormat="1">
      <c r="A12" s="157" t="s">
        <v>112</v>
      </c>
      <c r="B12" s="157"/>
      <c r="C12" s="157"/>
      <c r="D12" s="157"/>
      <c r="E12" s="157"/>
      <c r="F12" s="157"/>
      <c r="G12" s="157"/>
      <c r="H12" s="157"/>
      <c r="I12" s="157"/>
      <c r="J12" s="157"/>
      <c r="K12" s="157"/>
      <c r="L12" s="157"/>
      <c r="M12" s="157"/>
      <c r="N12" s="157"/>
      <c r="O12" s="161"/>
      <c r="P12" s="157"/>
      <c r="Q12" s="157"/>
      <c r="R12" s="157"/>
      <c r="S12" s="157"/>
      <c r="T12" s="157"/>
      <c r="U12" s="157"/>
      <c r="V12" s="157"/>
      <c r="W12" s="157"/>
      <c r="X12" s="157"/>
      <c r="Y12" s="157"/>
      <c r="Z12" s="157"/>
      <c r="AA12" s="157"/>
      <c r="AB12" s="157"/>
      <c r="AC12" s="157"/>
      <c r="AD12" s="157"/>
      <c r="AE12" s="157"/>
      <c r="AF12" s="157"/>
      <c r="AG12" s="157"/>
      <c r="AJ12" s="158"/>
      <c r="AK12" s="158"/>
      <c r="AL12" s="158"/>
      <c r="AM12" s="158"/>
      <c r="AN12" s="158"/>
      <c r="AO12" s="158"/>
      <c r="AP12" s="158"/>
      <c r="AQ12" s="158"/>
      <c r="AR12" s="158"/>
      <c r="AS12" s="158"/>
      <c r="AT12" s="158"/>
      <c r="AU12" s="158"/>
      <c r="AV12" s="158"/>
      <c r="AW12" s="158"/>
      <c r="AX12" s="158"/>
      <c r="AY12" s="158"/>
      <c r="AZ12" s="158"/>
      <c r="BA12" s="158"/>
      <c r="BB12" s="158"/>
      <c r="BC12" s="158"/>
      <c r="BD12" s="158"/>
      <c r="BE12" s="158"/>
      <c r="BF12" s="158"/>
      <c r="BG12" s="158"/>
      <c r="BH12" s="158"/>
      <c r="BI12" s="158"/>
      <c r="BJ12" s="158"/>
      <c r="BK12" s="158"/>
      <c r="BL12" s="158"/>
      <c r="BM12" s="158"/>
      <c r="BN12" s="158"/>
      <c r="BO12" s="158"/>
      <c r="BP12" s="158"/>
    </row>
    <row r="13" spans="1:68" s="159" customFormat="1">
      <c r="A13" s="157"/>
      <c r="B13" s="157"/>
      <c r="C13" s="157"/>
      <c r="D13" s="157"/>
      <c r="E13" s="157"/>
      <c r="F13" s="157"/>
      <c r="G13" s="157"/>
      <c r="H13" s="157"/>
      <c r="I13" s="157"/>
      <c r="J13" s="157"/>
      <c r="K13" s="157"/>
      <c r="L13" s="157"/>
      <c r="M13" s="157"/>
      <c r="N13" s="157"/>
      <c r="O13" s="161"/>
      <c r="P13" s="157"/>
      <c r="Q13" s="157"/>
      <c r="R13" s="157"/>
      <c r="S13" s="157"/>
      <c r="T13" s="157"/>
      <c r="U13" s="157"/>
      <c r="V13" s="157"/>
      <c r="W13" s="157"/>
      <c r="X13" s="157"/>
      <c r="Y13" s="157"/>
      <c r="Z13" s="157"/>
      <c r="AA13" s="157"/>
      <c r="AB13" s="157"/>
      <c r="AC13" s="157"/>
      <c r="AD13" s="157"/>
      <c r="AE13" s="157"/>
      <c r="AF13" s="157"/>
      <c r="AG13" s="157"/>
      <c r="AJ13" s="158"/>
      <c r="AK13" s="158"/>
      <c r="AL13" s="158"/>
      <c r="AM13" s="158"/>
      <c r="AN13" s="158"/>
      <c r="AO13" s="158"/>
      <c r="AP13" s="158"/>
      <c r="AQ13" s="158"/>
      <c r="AR13" s="158"/>
      <c r="AS13" s="158"/>
      <c r="AT13" s="158"/>
      <c r="AU13" s="158"/>
      <c r="AV13" s="158"/>
      <c r="AW13" s="158"/>
      <c r="AX13" s="158"/>
      <c r="AY13" s="158"/>
      <c r="AZ13" s="158"/>
      <c r="BA13" s="158"/>
      <c r="BB13" s="158"/>
      <c r="BC13" s="158"/>
      <c r="BD13" s="158"/>
      <c r="BE13" s="158"/>
      <c r="BF13" s="158"/>
      <c r="BG13" s="158"/>
      <c r="BH13" s="158"/>
      <c r="BI13" s="158"/>
      <c r="BJ13" s="158"/>
      <c r="BK13" s="158"/>
      <c r="BL13" s="158"/>
      <c r="BM13" s="158"/>
      <c r="BN13" s="158"/>
      <c r="BO13" s="158"/>
      <c r="BP13" s="158"/>
    </row>
    <row r="14" spans="1:68" s="159" customFormat="1" ht="15.75">
      <c r="A14" s="157"/>
      <c r="B14" s="162" t="s">
        <v>113</v>
      </c>
      <c r="C14" s="157"/>
      <c r="D14" s="349" t="str">
        <f>DBCS('R8管理シート【作成例】'!C12)</f>
        <v>〇〇〇〇</v>
      </c>
      <c r="E14" s="157"/>
      <c r="G14" s="157"/>
      <c r="H14" s="161"/>
      <c r="I14" s="157"/>
      <c r="J14" s="157"/>
      <c r="K14" s="157"/>
      <c r="L14" s="157"/>
      <c r="M14" s="157"/>
      <c r="N14" s="157"/>
      <c r="O14" s="157"/>
      <c r="P14" s="157"/>
      <c r="Q14" s="157"/>
      <c r="R14" s="157"/>
      <c r="S14" s="157"/>
      <c r="T14" s="157"/>
      <c r="U14" s="157"/>
      <c r="V14" s="157"/>
      <c r="W14" s="157"/>
      <c r="X14" s="157"/>
      <c r="Y14" s="157"/>
      <c r="Z14" s="157"/>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8"/>
      <c r="AY14" s="158"/>
      <c r="AZ14" s="158"/>
      <c r="BA14" s="158"/>
      <c r="BB14" s="158"/>
      <c r="BC14" s="158"/>
      <c r="BD14" s="158"/>
      <c r="BE14" s="158"/>
      <c r="BF14" s="158"/>
      <c r="BG14" s="158"/>
      <c r="BH14" s="158"/>
      <c r="BI14" s="158"/>
    </row>
    <row r="15" spans="1:68" s="159" customFormat="1">
      <c r="A15" s="157"/>
      <c r="B15" s="157"/>
      <c r="C15" s="157" t="s">
        <v>114</v>
      </c>
      <c r="E15" s="157"/>
      <c r="F15" s="157"/>
      <c r="G15" s="157"/>
      <c r="H15" s="157"/>
      <c r="I15" s="157"/>
      <c r="J15" s="157"/>
      <c r="K15" s="157"/>
      <c r="L15" s="157"/>
      <c r="M15" s="157"/>
      <c r="N15" s="157"/>
      <c r="O15" s="161"/>
      <c r="P15" s="157"/>
      <c r="Q15" s="157"/>
      <c r="R15" s="157"/>
      <c r="S15" s="157"/>
      <c r="T15" s="157"/>
      <c r="U15" s="157"/>
      <c r="V15" s="157"/>
      <c r="W15" s="157"/>
      <c r="X15" s="157"/>
      <c r="Y15" s="157"/>
      <c r="Z15" s="157"/>
      <c r="AA15" s="157"/>
      <c r="AB15" s="157"/>
      <c r="AC15" s="157"/>
      <c r="AD15" s="157"/>
      <c r="AE15" s="157"/>
      <c r="AF15" s="157"/>
      <c r="AG15" s="157"/>
      <c r="AJ15" s="158"/>
      <c r="AK15" s="158"/>
      <c r="AL15" s="158"/>
      <c r="AM15" s="158"/>
      <c r="AN15" s="158"/>
      <c r="AO15" s="158"/>
      <c r="AP15" s="158"/>
      <c r="AQ15" s="158"/>
      <c r="AR15" s="158"/>
      <c r="AS15" s="158"/>
      <c r="AT15" s="158"/>
      <c r="AU15" s="158"/>
      <c r="AV15" s="158"/>
      <c r="AW15" s="158"/>
      <c r="AX15" s="158"/>
      <c r="AY15" s="158"/>
      <c r="AZ15" s="158"/>
      <c r="BA15" s="158"/>
      <c r="BB15" s="158"/>
      <c r="BC15" s="158"/>
      <c r="BD15" s="158"/>
      <c r="BE15" s="158"/>
      <c r="BF15" s="158"/>
      <c r="BG15" s="158"/>
      <c r="BH15" s="158"/>
      <c r="BI15" s="158"/>
      <c r="BJ15" s="158"/>
      <c r="BK15" s="158"/>
      <c r="BL15" s="158"/>
      <c r="BM15" s="158"/>
      <c r="BN15" s="158"/>
      <c r="BO15" s="158"/>
      <c r="BP15" s="158"/>
    </row>
    <row r="16" spans="1:68" s="159" customFormat="1">
      <c r="A16" s="157"/>
      <c r="B16" s="157"/>
      <c r="C16" s="157"/>
      <c r="D16" s="157"/>
      <c r="E16" s="157"/>
      <c r="F16" s="157"/>
      <c r="G16" s="157"/>
      <c r="H16" s="157"/>
      <c r="I16" s="157"/>
      <c r="J16" s="157"/>
      <c r="K16" s="157"/>
      <c r="L16" s="157"/>
      <c r="M16" s="157"/>
      <c r="N16" s="157"/>
      <c r="O16" s="161"/>
      <c r="P16" s="157"/>
      <c r="Q16" s="157"/>
      <c r="R16" s="157"/>
      <c r="S16" s="157"/>
      <c r="T16" s="157"/>
      <c r="U16" s="157"/>
      <c r="V16" s="157"/>
      <c r="W16" s="157"/>
      <c r="X16" s="157"/>
      <c r="Y16" s="157"/>
      <c r="Z16" s="157"/>
      <c r="AA16" s="157"/>
      <c r="AB16" s="157"/>
      <c r="AC16" s="157"/>
      <c r="AD16" s="157"/>
      <c r="AE16" s="157"/>
      <c r="AF16" s="157"/>
      <c r="AG16" s="157"/>
      <c r="AJ16" s="158"/>
      <c r="AK16" s="158"/>
      <c r="AL16" s="158"/>
      <c r="AM16" s="158"/>
      <c r="AN16" s="158"/>
      <c r="AO16" s="158"/>
      <c r="AP16" s="158"/>
      <c r="AQ16" s="158"/>
      <c r="AR16" s="158"/>
      <c r="AS16" s="158"/>
      <c r="AT16" s="158"/>
      <c r="AU16" s="158"/>
      <c r="AV16" s="158"/>
      <c r="AW16" s="158"/>
      <c r="AX16" s="158"/>
      <c r="AY16" s="158"/>
      <c r="AZ16" s="158"/>
      <c r="BA16" s="158"/>
      <c r="BB16" s="158"/>
      <c r="BC16" s="158"/>
      <c r="BD16" s="158"/>
      <c r="BE16" s="158"/>
      <c r="BF16" s="158"/>
      <c r="BG16" s="158"/>
      <c r="BH16" s="158"/>
      <c r="BI16" s="158"/>
      <c r="BJ16" s="158"/>
      <c r="BK16" s="158"/>
      <c r="BL16" s="158"/>
      <c r="BM16" s="158"/>
      <c r="BN16" s="158"/>
      <c r="BO16" s="158"/>
      <c r="BP16" s="158"/>
    </row>
    <row r="17" spans="1:68" s="159" customFormat="1">
      <c r="A17" s="157"/>
      <c r="B17" s="157" t="s">
        <v>167</v>
      </c>
      <c r="C17" s="399" t="s">
        <v>421</v>
      </c>
      <c r="D17" s="399"/>
      <c r="E17" s="399"/>
      <c r="F17" s="157"/>
      <c r="G17" s="157"/>
      <c r="H17" s="157"/>
      <c r="I17" s="157"/>
      <c r="J17" s="157"/>
      <c r="K17" s="157"/>
      <c r="L17" s="157"/>
      <c r="M17" s="157"/>
      <c r="N17" s="157"/>
      <c r="O17" s="161"/>
      <c r="P17" s="157"/>
      <c r="Q17" s="157"/>
      <c r="R17" s="157"/>
      <c r="S17" s="157"/>
      <c r="T17" s="157"/>
      <c r="U17" s="157"/>
      <c r="V17" s="157"/>
      <c r="W17" s="157"/>
      <c r="X17" s="157"/>
      <c r="Y17" s="157"/>
      <c r="Z17" s="157"/>
      <c r="AA17" s="157"/>
      <c r="AB17" s="157"/>
      <c r="AC17" s="157"/>
      <c r="AD17" s="157"/>
      <c r="AE17" s="157"/>
      <c r="AF17" s="157"/>
      <c r="AG17" s="157"/>
      <c r="AJ17" s="158"/>
      <c r="AK17" s="158"/>
      <c r="AL17" s="158"/>
      <c r="AM17" s="158"/>
      <c r="AN17" s="158"/>
      <c r="AO17" s="158"/>
      <c r="AP17" s="158"/>
      <c r="AQ17" s="158"/>
      <c r="AR17" s="158"/>
      <c r="AS17" s="158"/>
      <c r="AT17" s="158"/>
      <c r="AU17" s="158"/>
      <c r="AV17" s="158"/>
      <c r="AW17" s="158"/>
      <c r="AX17" s="158"/>
      <c r="AY17" s="158"/>
      <c r="AZ17" s="158"/>
      <c r="BA17" s="158"/>
      <c r="BB17" s="158"/>
      <c r="BC17" s="158"/>
      <c r="BD17" s="158"/>
      <c r="BE17" s="158"/>
      <c r="BF17" s="158"/>
      <c r="BG17" s="158"/>
      <c r="BH17" s="158"/>
      <c r="BI17" s="158"/>
      <c r="BJ17" s="158"/>
      <c r="BK17" s="158"/>
      <c r="BL17" s="158"/>
      <c r="BM17" s="158"/>
      <c r="BN17" s="158"/>
      <c r="BO17" s="158"/>
      <c r="BP17" s="158"/>
    </row>
    <row r="18" spans="1:68" s="159" customFormat="1">
      <c r="A18" s="157"/>
      <c r="B18" s="157"/>
      <c r="C18" s="157"/>
      <c r="D18" s="157"/>
      <c r="E18" s="157"/>
      <c r="F18" s="157"/>
      <c r="G18" s="157"/>
      <c r="H18" s="157"/>
      <c r="I18" s="157"/>
      <c r="J18" s="157"/>
      <c r="K18" s="157"/>
      <c r="L18" s="157"/>
      <c r="M18" s="157"/>
      <c r="N18" s="157"/>
      <c r="O18" s="161"/>
      <c r="P18" s="157"/>
      <c r="Q18" s="157"/>
      <c r="R18" s="157"/>
      <c r="S18" s="157"/>
      <c r="T18" s="157"/>
      <c r="U18" s="157"/>
      <c r="V18" s="157"/>
      <c r="W18" s="157"/>
      <c r="X18" s="157"/>
      <c r="Y18" s="157"/>
      <c r="Z18" s="157"/>
      <c r="AA18" s="157"/>
      <c r="AB18" s="157"/>
      <c r="AC18" s="157"/>
      <c r="AD18" s="157"/>
      <c r="AE18" s="157"/>
      <c r="AF18" s="157"/>
      <c r="AG18" s="157"/>
      <c r="AJ18" s="158"/>
      <c r="AK18" s="158"/>
      <c r="AL18" s="158"/>
      <c r="AM18" s="158"/>
      <c r="AN18" s="158"/>
      <c r="AO18" s="158"/>
      <c r="AP18" s="158"/>
      <c r="AQ18" s="158"/>
      <c r="AR18" s="158"/>
      <c r="AS18" s="158"/>
      <c r="AT18" s="158"/>
      <c r="AU18" s="158"/>
      <c r="AV18" s="158"/>
      <c r="AW18" s="158"/>
      <c r="AX18" s="158"/>
      <c r="AY18" s="158"/>
      <c r="AZ18" s="158"/>
      <c r="BA18" s="158"/>
      <c r="BB18" s="158"/>
      <c r="BC18" s="158"/>
      <c r="BD18" s="158"/>
      <c r="BE18" s="158"/>
      <c r="BF18" s="158"/>
      <c r="BG18" s="158"/>
      <c r="BH18" s="158"/>
      <c r="BI18" s="158"/>
      <c r="BJ18" s="158"/>
      <c r="BK18" s="158"/>
      <c r="BL18" s="158"/>
      <c r="BM18" s="158"/>
      <c r="BN18" s="158"/>
      <c r="BO18" s="158"/>
      <c r="BP18" s="158"/>
    </row>
    <row r="19" spans="1:68" s="159" customFormat="1" ht="21" customHeight="1">
      <c r="A19" s="157"/>
      <c r="B19" s="157" t="s">
        <v>115</v>
      </c>
      <c r="C19" s="157"/>
      <c r="D19" s="157"/>
      <c r="E19" s="157"/>
      <c r="F19" s="157"/>
      <c r="G19" s="157"/>
      <c r="H19" s="157"/>
      <c r="I19" s="157"/>
      <c r="J19" s="157"/>
      <c r="K19" s="157"/>
      <c r="L19" s="157"/>
      <c r="M19" s="157"/>
      <c r="N19" s="157"/>
      <c r="O19" s="161"/>
      <c r="P19" s="157"/>
      <c r="Q19" s="157"/>
      <c r="R19" s="157"/>
      <c r="S19" s="157"/>
      <c r="T19" s="157"/>
      <c r="U19" s="157"/>
      <c r="V19" s="157"/>
      <c r="W19" s="157"/>
      <c r="X19" s="157"/>
      <c r="Y19" s="157"/>
      <c r="Z19" s="157"/>
      <c r="AA19" s="157"/>
      <c r="AB19" s="157"/>
      <c r="AC19" s="157"/>
      <c r="AD19" s="157"/>
      <c r="AE19" s="157"/>
      <c r="AF19" s="157"/>
      <c r="AG19" s="157"/>
      <c r="AJ19" s="158"/>
      <c r="AK19" s="158"/>
      <c r="AL19" s="158"/>
      <c r="AM19" s="158"/>
      <c r="AN19" s="158"/>
      <c r="AO19" s="158"/>
      <c r="AP19" s="158"/>
      <c r="AQ19" s="158"/>
      <c r="AR19" s="158"/>
      <c r="AS19" s="158"/>
      <c r="AT19" s="158"/>
      <c r="AU19" s="158"/>
      <c r="AV19" s="158"/>
      <c r="AW19" s="158"/>
      <c r="AX19" s="158"/>
      <c r="AY19" s="158"/>
      <c r="AZ19" s="158"/>
      <c r="BA19" s="158"/>
      <c r="BB19" s="158"/>
      <c r="BC19" s="158"/>
      <c r="BD19" s="158"/>
      <c r="BE19" s="158"/>
      <c r="BF19" s="158"/>
      <c r="BG19" s="158"/>
      <c r="BH19" s="158"/>
      <c r="BI19" s="158"/>
      <c r="BJ19" s="158"/>
      <c r="BK19" s="158"/>
      <c r="BL19" s="158"/>
      <c r="BM19" s="158"/>
      <c r="BN19" s="158"/>
      <c r="BO19" s="158"/>
      <c r="BP19" s="158"/>
    </row>
    <row r="20" spans="1:68" s="159" customFormat="1" ht="12.6" customHeight="1">
      <c r="A20" s="157"/>
      <c r="B20" s="157"/>
      <c r="C20" s="157"/>
      <c r="D20" s="157"/>
      <c r="E20" s="157"/>
      <c r="F20" s="157"/>
      <c r="G20" s="157"/>
      <c r="H20" s="157"/>
      <c r="I20" s="157"/>
      <c r="J20" s="157"/>
      <c r="K20" s="157"/>
      <c r="L20" s="157"/>
      <c r="M20" s="157"/>
      <c r="N20" s="157"/>
      <c r="O20" s="161"/>
      <c r="P20" s="157"/>
      <c r="Q20" s="157"/>
      <c r="R20" s="157"/>
      <c r="S20" s="157"/>
      <c r="T20" s="157"/>
      <c r="U20" s="157"/>
      <c r="V20" s="157"/>
      <c r="W20" s="157"/>
      <c r="X20" s="157"/>
      <c r="Y20" s="157"/>
      <c r="Z20" s="157"/>
      <c r="AA20" s="157"/>
      <c r="AB20" s="157"/>
      <c r="AC20" s="157"/>
      <c r="AD20" s="157"/>
      <c r="AE20" s="157"/>
      <c r="AF20" s="157"/>
      <c r="AG20" s="157"/>
      <c r="AJ20" s="158"/>
      <c r="AK20" s="158"/>
      <c r="AL20" s="158"/>
      <c r="AM20" s="158"/>
      <c r="AN20" s="158"/>
      <c r="AO20" s="158"/>
      <c r="AP20" s="158"/>
      <c r="AQ20" s="158"/>
      <c r="AR20" s="158"/>
      <c r="AS20" s="158"/>
      <c r="AT20" s="158"/>
      <c r="AU20" s="158"/>
      <c r="AV20" s="158"/>
      <c r="AW20" s="158"/>
      <c r="AX20" s="158"/>
      <c r="AY20" s="158"/>
      <c r="AZ20" s="158"/>
      <c r="BA20" s="158"/>
      <c r="BB20" s="158"/>
      <c r="BC20" s="158"/>
      <c r="BD20" s="158"/>
      <c r="BE20" s="158"/>
      <c r="BF20" s="158"/>
      <c r="BG20" s="158"/>
      <c r="BH20" s="158"/>
      <c r="BI20" s="158"/>
      <c r="BJ20" s="158"/>
      <c r="BK20" s="158"/>
      <c r="BL20" s="158"/>
      <c r="BM20" s="158"/>
      <c r="BN20" s="158"/>
      <c r="BO20" s="158"/>
      <c r="BP20" s="158"/>
    </row>
    <row r="21" spans="1:68" s="159" customFormat="1" ht="28.9" customHeight="1">
      <c r="A21" s="157"/>
      <c r="B21" s="163" t="s">
        <v>123</v>
      </c>
      <c r="C21" s="163" t="s">
        <v>116</v>
      </c>
      <c r="D21" s="163" t="s">
        <v>117</v>
      </c>
      <c r="E21" s="163" t="s">
        <v>118</v>
      </c>
      <c r="F21" s="157"/>
      <c r="G21" s="157"/>
      <c r="H21" s="157"/>
      <c r="I21" s="157"/>
      <c r="J21" s="157"/>
      <c r="K21" s="157"/>
      <c r="L21" s="157"/>
      <c r="M21" s="157"/>
      <c r="N21" s="157"/>
      <c r="O21" s="161"/>
      <c r="P21" s="157"/>
      <c r="Q21" s="157"/>
      <c r="R21" s="157"/>
      <c r="S21" s="157"/>
      <c r="T21" s="157"/>
      <c r="U21" s="157"/>
      <c r="V21" s="157"/>
      <c r="W21" s="157"/>
      <c r="X21" s="157"/>
      <c r="Y21" s="157"/>
      <c r="Z21" s="157"/>
      <c r="AA21" s="157"/>
      <c r="AB21" s="157"/>
      <c r="AC21" s="157"/>
      <c r="AD21" s="157"/>
      <c r="AE21" s="157"/>
      <c r="AF21" s="157"/>
      <c r="AG21" s="157"/>
      <c r="AJ21" s="158"/>
      <c r="AK21" s="158"/>
      <c r="AL21" s="158"/>
      <c r="AM21" s="158"/>
      <c r="AN21" s="158"/>
      <c r="AO21" s="158"/>
      <c r="AP21" s="158"/>
      <c r="AQ21" s="158"/>
      <c r="AR21" s="158"/>
      <c r="AS21" s="158"/>
      <c r="AT21" s="158"/>
      <c r="AU21" s="158"/>
      <c r="AV21" s="158"/>
      <c r="AW21" s="158"/>
      <c r="AX21" s="158"/>
      <c r="AY21" s="158"/>
      <c r="AZ21" s="158"/>
      <c r="BA21" s="158"/>
      <c r="BB21" s="158"/>
      <c r="BC21" s="158"/>
      <c r="BD21" s="158"/>
      <c r="BE21" s="158"/>
      <c r="BF21" s="158"/>
      <c r="BG21" s="158"/>
      <c r="BH21" s="158"/>
      <c r="BI21" s="158"/>
      <c r="BJ21" s="158"/>
      <c r="BK21" s="158"/>
      <c r="BL21" s="158"/>
      <c r="BM21" s="158"/>
      <c r="BN21" s="158"/>
      <c r="BO21" s="158"/>
      <c r="BP21" s="158"/>
    </row>
    <row r="22" spans="1:68" s="159" customFormat="1" ht="22.15" customHeight="1">
      <c r="A22" s="157"/>
      <c r="B22" s="398" t="s">
        <v>119</v>
      </c>
      <c r="C22" s="163" t="s">
        <v>56</v>
      </c>
      <c r="D22" s="372" t="s">
        <v>404</v>
      </c>
      <c r="E22" s="350">
        <f>'R8管理シート【作成例】'!X43</f>
        <v>0</v>
      </c>
      <c r="F22" s="157"/>
      <c r="G22" s="157"/>
      <c r="H22" s="157"/>
      <c r="I22" s="157"/>
      <c r="J22" s="157"/>
      <c r="K22" s="157"/>
      <c r="L22" s="157"/>
      <c r="M22" s="157"/>
      <c r="N22" s="157"/>
      <c r="O22" s="161"/>
      <c r="P22" s="157"/>
      <c r="Q22" s="157"/>
      <c r="R22" s="157"/>
      <c r="S22" s="157"/>
      <c r="T22" s="157"/>
      <c r="U22" s="157"/>
      <c r="V22" s="157"/>
      <c r="W22" s="157"/>
      <c r="X22" s="157"/>
      <c r="Y22" s="157"/>
      <c r="Z22" s="157"/>
      <c r="AA22" s="157"/>
      <c r="AB22" s="157"/>
      <c r="AC22" s="157"/>
      <c r="AD22" s="157"/>
      <c r="AE22" s="157"/>
      <c r="AF22" s="157"/>
      <c r="AG22" s="157"/>
      <c r="AJ22" s="158"/>
      <c r="AK22" s="158"/>
      <c r="AL22" s="158"/>
      <c r="AM22" s="158"/>
      <c r="AN22" s="158"/>
      <c r="AO22" s="158"/>
      <c r="AP22" s="158"/>
      <c r="AQ22" s="158"/>
      <c r="AR22" s="158"/>
      <c r="AS22" s="158"/>
      <c r="AT22" s="158"/>
      <c r="AU22" s="158"/>
      <c r="AV22" s="158"/>
      <c r="AW22" s="158"/>
      <c r="AX22" s="158"/>
      <c r="AY22" s="158"/>
      <c r="AZ22" s="158"/>
      <c r="BA22" s="158"/>
      <c r="BB22" s="158"/>
      <c r="BC22" s="158"/>
      <c r="BD22" s="158"/>
      <c r="BE22" s="158"/>
      <c r="BF22" s="158"/>
      <c r="BG22" s="158"/>
      <c r="BH22" s="158"/>
      <c r="BI22" s="158"/>
      <c r="BJ22" s="158"/>
      <c r="BK22" s="158"/>
      <c r="BL22" s="158"/>
      <c r="BM22" s="158"/>
      <c r="BN22" s="158"/>
      <c r="BO22" s="158"/>
      <c r="BP22" s="158"/>
    </row>
    <row r="23" spans="1:68" s="159" customFormat="1" ht="22.15" customHeight="1">
      <c r="A23" s="157"/>
      <c r="B23" s="398"/>
      <c r="C23" s="163" t="s">
        <v>58</v>
      </c>
      <c r="D23" s="372" t="s">
        <v>405</v>
      </c>
      <c r="E23" s="350">
        <f>'R8管理シート【作成例】'!Y43</f>
        <v>0</v>
      </c>
      <c r="F23" s="157"/>
      <c r="G23" s="157"/>
      <c r="H23" s="157"/>
      <c r="I23" s="157"/>
      <c r="J23" s="157"/>
      <c r="K23" s="157"/>
      <c r="L23" s="157"/>
      <c r="M23" s="157"/>
      <c r="N23" s="157"/>
      <c r="O23" s="161"/>
      <c r="P23" s="157"/>
      <c r="Q23" s="157"/>
      <c r="R23" s="157"/>
      <c r="S23" s="157"/>
      <c r="T23" s="157"/>
      <c r="U23" s="157"/>
      <c r="V23" s="157"/>
      <c r="W23" s="157"/>
      <c r="X23" s="157"/>
      <c r="Y23" s="157"/>
      <c r="Z23" s="157"/>
      <c r="AA23" s="157"/>
      <c r="AB23" s="157"/>
      <c r="AC23" s="157"/>
      <c r="AD23" s="157"/>
      <c r="AE23" s="157"/>
      <c r="AF23" s="157"/>
      <c r="AG23" s="157"/>
      <c r="AJ23" s="158"/>
      <c r="AK23" s="158"/>
      <c r="AL23" s="158"/>
      <c r="AM23" s="158"/>
      <c r="AN23" s="158"/>
      <c r="AO23" s="158"/>
      <c r="AP23" s="158"/>
      <c r="AQ23" s="158"/>
      <c r="AR23" s="158"/>
      <c r="AS23" s="158"/>
      <c r="AT23" s="158"/>
      <c r="AU23" s="158"/>
      <c r="AV23" s="158"/>
      <c r="AW23" s="158"/>
      <c r="AX23" s="158"/>
      <c r="AY23" s="158"/>
      <c r="AZ23" s="158"/>
      <c r="BA23" s="158"/>
      <c r="BB23" s="158"/>
      <c r="BC23" s="158"/>
      <c r="BD23" s="158"/>
      <c r="BE23" s="158"/>
      <c r="BF23" s="158"/>
      <c r="BG23" s="158"/>
      <c r="BH23" s="158"/>
      <c r="BI23" s="158"/>
      <c r="BJ23" s="158"/>
      <c r="BK23" s="158"/>
      <c r="BL23" s="158"/>
      <c r="BM23" s="158"/>
      <c r="BN23" s="158"/>
      <c r="BO23" s="158"/>
      <c r="BP23" s="158"/>
    </row>
    <row r="24" spans="1:68" s="159" customFormat="1" ht="22.15" customHeight="1">
      <c r="A24" s="157"/>
      <c r="B24" s="398"/>
      <c r="C24" s="163" t="s">
        <v>16</v>
      </c>
      <c r="D24" s="372" t="s">
        <v>406</v>
      </c>
      <c r="E24" s="350">
        <f>'R8管理シート【作成例】'!Z43</f>
        <v>0</v>
      </c>
      <c r="F24" s="157"/>
      <c r="G24" s="157"/>
      <c r="H24" s="157"/>
      <c r="I24" s="157"/>
      <c r="J24" s="157"/>
      <c r="K24" s="157"/>
      <c r="L24" s="157"/>
      <c r="M24" s="157"/>
      <c r="N24" s="157"/>
      <c r="O24" s="161"/>
      <c r="P24" s="157"/>
      <c r="Q24" s="157"/>
      <c r="R24" s="157"/>
      <c r="S24" s="157"/>
      <c r="T24" s="157"/>
      <c r="U24" s="157"/>
      <c r="V24" s="157"/>
      <c r="W24" s="157"/>
      <c r="X24" s="157"/>
      <c r="Y24" s="157"/>
      <c r="Z24" s="157"/>
      <c r="AA24" s="157"/>
      <c r="AB24" s="157"/>
      <c r="AC24" s="157"/>
      <c r="AD24" s="157"/>
      <c r="AE24" s="157"/>
      <c r="AF24" s="157"/>
      <c r="AG24" s="157"/>
      <c r="AJ24" s="158"/>
      <c r="AK24" s="158"/>
      <c r="AL24" s="158"/>
      <c r="AM24" s="158"/>
      <c r="AN24" s="158"/>
      <c r="AO24" s="158"/>
      <c r="AP24" s="158"/>
      <c r="AQ24" s="158"/>
      <c r="AR24" s="158"/>
      <c r="AS24" s="158"/>
      <c r="AT24" s="158"/>
      <c r="AU24" s="158"/>
      <c r="AV24" s="158"/>
      <c r="AW24" s="158"/>
      <c r="AX24" s="158"/>
      <c r="AY24" s="158"/>
      <c r="AZ24" s="158"/>
      <c r="BA24" s="158"/>
      <c r="BB24" s="158"/>
      <c r="BC24" s="158"/>
      <c r="BD24" s="158"/>
      <c r="BE24" s="158"/>
      <c r="BF24" s="158"/>
      <c r="BG24" s="158"/>
      <c r="BH24" s="158"/>
      <c r="BI24" s="158"/>
      <c r="BJ24" s="158"/>
      <c r="BK24" s="158"/>
      <c r="BL24" s="158"/>
      <c r="BM24" s="158"/>
      <c r="BN24" s="158"/>
      <c r="BO24" s="158"/>
      <c r="BP24" s="158"/>
    </row>
    <row r="25" spans="1:68" s="159" customFormat="1" ht="22.15" customHeight="1">
      <c r="A25" s="157"/>
      <c r="B25" s="398"/>
      <c r="C25" s="163" t="s">
        <v>60</v>
      </c>
      <c r="D25" s="372" t="s">
        <v>407</v>
      </c>
      <c r="E25" s="350">
        <f>'R8管理シート【作成例】'!AA43</f>
        <v>0</v>
      </c>
      <c r="F25" s="157"/>
      <c r="G25" s="157"/>
      <c r="H25" s="157"/>
      <c r="I25" s="157"/>
      <c r="J25" s="157"/>
      <c r="K25" s="157"/>
      <c r="L25" s="157"/>
      <c r="M25" s="157"/>
      <c r="N25" s="157"/>
      <c r="O25" s="161"/>
      <c r="P25" s="157"/>
      <c r="Q25" s="157"/>
      <c r="R25" s="157"/>
      <c r="S25" s="157"/>
      <c r="T25" s="157"/>
      <c r="U25" s="157"/>
      <c r="V25" s="157"/>
      <c r="W25" s="157"/>
      <c r="X25" s="157"/>
      <c r="Y25" s="157"/>
      <c r="Z25" s="157"/>
      <c r="AA25" s="157"/>
      <c r="AB25" s="157"/>
      <c r="AC25" s="157"/>
      <c r="AD25" s="157"/>
      <c r="AE25" s="157"/>
      <c r="AF25" s="157"/>
      <c r="AG25" s="157"/>
      <c r="AJ25" s="158"/>
      <c r="AK25" s="158"/>
      <c r="AL25" s="158"/>
      <c r="AM25" s="158"/>
      <c r="AN25" s="158"/>
      <c r="AO25" s="158"/>
      <c r="AP25" s="158"/>
      <c r="AQ25" s="158"/>
      <c r="AR25" s="158"/>
      <c r="AS25" s="158"/>
      <c r="AT25" s="158"/>
      <c r="AU25" s="158"/>
      <c r="AV25" s="158"/>
      <c r="AW25" s="158"/>
      <c r="AX25" s="158"/>
      <c r="AY25" s="158"/>
      <c r="AZ25" s="158"/>
      <c r="BA25" s="158"/>
      <c r="BB25" s="158"/>
      <c r="BC25" s="158"/>
      <c r="BD25" s="158"/>
      <c r="BE25" s="158"/>
      <c r="BF25" s="158"/>
      <c r="BG25" s="158"/>
      <c r="BH25" s="158"/>
      <c r="BI25" s="158"/>
      <c r="BJ25" s="158"/>
      <c r="BK25" s="158"/>
      <c r="BL25" s="158"/>
      <c r="BM25" s="158"/>
      <c r="BN25" s="158"/>
      <c r="BO25" s="158"/>
      <c r="BP25" s="158"/>
    </row>
    <row r="26" spans="1:68" s="159" customFormat="1" ht="22.15" customHeight="1">
      <c r="A26" s="157"/>
      <c r="B26" s="398" t="s">
        <v>120</v>
      </c>
      <c r="C26" s="163" t="s">
        <v>56</v>
      </c>
      <c r="D26" s="372" t="s">
        <v>408</v>
      </c>
      <c r="E26" s="350">
        <f>'R8管理シート【作成例】'!X44</f>
        <v>0</v>
      </c>
      <c r="F26" s="157"/>
      <c r="G26" s="157"/>
      <c r="H26" s="157"/>
      <c r="I26" s="157"/>
      <c r="J26" s="157"/>
      <c r="K26" s="157"/>
      <c r="L26" s="157"/>
      <c r="M26" s="157"/>
      <c r="N26" s="157"/>
      <c r="O26" s="161"/>
      <c r="P26" s="157"/>
      <c r="Q26" s="157"/>
      <c r="R26" s="157"/>
      <c r="S26" s="157"/>
      <c r="T26" s="157"/>
      <c r="U26" s="157"/>
      <c r="V26" s="157"/>
      <c r="W26" s="157"/>
      <c r="X26" s="157"/>
      <c r="Y26" s="157"/>
      <c r="Z26" s="157"/>
      <c r="AA26" s="157"/>
      <c r="AB26" s="157"/>
      <c r="AC26" s="157"/>
      <c r="AD26" s="157"/>
      <c r="AE26" s="157"/>
      <c r="AF26" s="157"/>
      <c r="AG26" s="157"/>
      <c r="AJ26" s="158"/>
      <c r="AK26" s="158"/>
      <c r="AL26" s="158"/>
      <c r="AM26" s="158"/>
      <c r="AN26" s="158"/>
      <c r="AO26" s="158"/>
      <c r="AP26" s="158"/>
      <c r="AQ26" s="158"/>
      <c r="AR26" s="158"/>
      <c r="AS26" s="158"/>
      <c r="AT26" s="158"/>
      <c r="AU26" s="158"/>
      <c r="AV26" s="158"/>
      <c r="AW26" s="158"/>
      <c r="AX26" s="158"/>
      <c r="AY26" s="158"/>
      <c r="AZ26" s="158"/>
      <c r="BA26" s="158"/>
      <c r="BB26" s="158"/>
      <c r="BC26" s="158"/>
      <c r="BD26" s="158"/>
      <c r="BE26" s="158"/>
      <c r="BF26" s="158"/>
      <c r="BG26" s="158"/>
      <c r="BH26" s="158"/>
      <c r="BI26" s="158"/>
      <c r="BJ26" s="158"/>
      <c r="BK26" s="158"/>
      <c r="BL26" s="158"/>
      <c r="BM26" s="158"/>
      <c r="BN26" s="158"/>
      <c r="BO26" s="158"/>
      <c r="BP26" s="158"/>
    </row>
    <row r="27" spans="1:68" s="159" customFormat="1" ht="22.15" customHeight="1">
      <c r="A27" s="157"/>
      <c r="B27" s="398"/>
      <c r="C27" s="163" t="s">
        <v>58</v>
      </c>
      <c r="D27" s="372" t="s">
        <v>409</v>
      </c>
      <c r="E27" s="350">
        <f>'R8管理シート【作成例】'!Y44</f>
        <v>0</v>
      </c>
      <c r="F27" s="157"/>
      <c r="G27" s="157"/>
      <c r="H27" s="157"/>
      <c r="I27" s="157"/>
      <c r="J27" s="157"/>
      <c r="K27" s="157"/>
      <c r="L27" s="157"/>
      <c r="M27" s="157"/>
      <c r="N27" s="157"/>
      <c r="O27" s="161"/>
      <c r="P27" s="157"/>
      <c r="Q27" s="157"/>
      <c r="R27" s="157"/>
      <c r="S27" s="157"/>
      <c r="T27" s="157"/>
      <c r="U27" s="157"/>
      <c r="V27" s="157"/>
      <c r="W27" s="157"/>
      <c r="X27" s="157"/>
      <c r="Y27" s="157"/>
      <c r="Z27" s="157"/>
      <c r="AA27" s="157"/>
      <c r="AB27" s="157"/>
      <c r="AC27" s="157"/>
      <c r="AD27" s="157"/>
      <c r="AE27" s="157"/>
      <c r="AF27" s="157"/>
      <c r="AG27" s="157"/>
      <c r="AJ27" s="158"/>
      <c r="AK27" s="158"/>
      <c r="AL27" s="158"/>
      <c r="AM27" s="158"/>
      <c r="AN27" s="158"/>
      <c r="AO27" s="158"/>
      <c r="AP27" s="158"/>
      <c r="AQ27" s="158"/>
      <c r="AR27" s="158"/>
      <c r="AS27" s="158"/>
      <c r="AT27" s="158"/>
      <c r="AU27" s="158"/>
      <c r="AV27" s="158"/>
      <c r="AW27" s="158"/>
      <c r="AX27" s="158"/>
      <c r="AY27" s="158"/>
      <c r="AZ27" s="158"/>
      <c r="BA27" s="158"/>
      <c r="BB27" s="158"/>
      <c r="BC27" s="158"/>
      <c r="BD27" s="158"/>
      <c r="BE27" s="158"/>
      <c r="BF27" s="158"/>
      <c r="BG27" s="158"/>
      <c r="BH27" s="158"/>
      <c r="BI27" s="158"/>
      <c r="BJ27" s="158"/>
      <c r="BK27" s="158"/>
      <c r="BL27" s="158"/>
      <c r="BM27" s="158"/>
      <c r="BN27" s="158"/>
      <c r="BO27" s="158"/>
      <c r="BP27" s="158"/>
    </row>
    <row r="28" spans="1:68" s="159" customFormat="1" ht="22.15" customHeight="1">
      <c r="A28" s="157"/>
      <c r="B28" s="398"/>
      <c r="C28" s="163" t="s">
        <v>16</v>
      </c>
      <c r="D28" s="372" t="s">
        <v>410</v>
      </c>
      <c r="E28" s="350">
        <f>'R8管理シート【作成例】'!Z44</f>
        <v>0</v>
      </c>
      <c r="F28" s="157"/>
      <c r="G28" s="157"/>
      <c r="H28" s="157"/>
      <c r="I28" s="157"/>
      <c r="J28" s="157"/>
      <c r="K28" s="157"/>
      <c r="L28" s="157"/>
      <c r="M28" s="157"/>
      <c r="N28" s="157"/>
      <c r="O28" s="161"/>
      <c r="P28" s="157"/>
      <c r="Q28" s="157"/>
      <c r="R28" s="157"/>
      <c r="S28" s="157"/>
      <c r="T28" s="157"/>
      <c r="U28" s="157"/>
      <c r="V28" s="157"/>
      <c r="W28" s="157"/>
      <c r="X28" s="157"/>
      <c r="Y28" s="157"/>
      <c r="Z28" s="157"/>
      <c r="AA28" s="157"/>
      <c r="AB28" s="157"/>
      <c r="AC28" s="157"/>
      <c r="AD28" s="157"/>
      <c r="AE28" s="157"/>
      <c r="AF28" s="157"/>
      <c r="AG28" s="157"/>
      <c r="AJ28" s="158"/>
      <c r="AK28" s="158"/>
      <c r="AL28" s="158"/>
      <c r="AM28" s="158"/>
      <c r="AN28" s="158"/>
      <c r="AO28" s="158"/>
      <c r="AP28" s="158"/>
      <c r="AQ28" s="158"/>
      <c r="AR28" s="158"/>
      <c r="AS28" s="158"/>
      <c r="AT28" s="158"/>
      <c r="AU28" s="158"/>
      <c r="AV28" s="158"/>
      <c r="AW28" s="158"/>
      <c r="AX28" s="158"/>
      <c r="AY28" s="158"/>
      <c r="AZ28" s="158"/>
      <c r="BA28" s="158"/>
      <c r="BB28" s="158"/>
      <c r="BC28" s="158"/>
      <c r="BD28" s="158"/>
      <c r="BE28" s="158"/>
      <c r="BF28" s="158"/>
      <c r="BG28" s="158"/>
      <c r="BH28" s="158"/>
      <c r="BI28" s="158"/>
      <c r="BJ28" s="158"/>
      <c r="BK28" s="158"/>
      <c r="BL28" s="158"/>
      <c r="BM28" s="158"/>
      <c r="BN28" s="158"/>
      <c r="BO28" s="158"/>
      <c r="BP28" s="158"/>
    </row>
    <row r="29" spans="1:68" s="159" customFormat="1" ht="22.15" customHeight="1">
      <c r="A29" s="157"/>
      <c r="B29" s="398"/>
      <c r="C29" s="163" t="s">
        <v>60</v>
      </c>
      <c r="D29" s="372" t="s">
        <v>411</v>
      </c>
      <c r="E29" s="350">
        <f>'R8管理シート【作成例】'!AA44</f>
        <v>0</v>
      </c>
      <c r="F29" s="157"/>
      <c r="G29" s="157"/>
      <c r="H29" s="157"/>
      <c r="I29" s="157"/>
      <c r="J29" s="157"/>
      <c r="K29" s="157"/>
      <c r="L29" s="157"/>
      <c r="M29" s="157"/>
      <c r="N29" s="157"/>
      <c r="O29" s="161"/>
      <c r="P29" s="157"/>
      <c r="Q29" s="157"/>
      <c r="R29" s="157"/>
      <c r="S29" s="157"/>
      <c r="T29" s="157"/>
      <c r="U29" s="157"/>
      <c r="V29" s="157"/>
      <c r="W29" s="157"/>
      <c r="X29" s="157"/>
      <c r="Y29" s="157"/>
      <c r="Z29" s="157"/>
      <c r="AA29" s="157"/>
      <c r="AB29" s="157"/>
      <c r="AC29" s="157"/>
      <c r="AD29" s="157"/>
      <c r="AE29" s="157"/>
      <c r="AF29" s="157"/>
      <c r="AG29" s="157"/>
      <c r="AJ29" s="158"/>
      <c r="AK29" s="158"/>
      <c r="AL29" s="158"/>
      <c r="AM29" s="158"/>
      <c r="AN29" s="158"/>
      <c r="AO29" s="158"/>
      <c r="AP29" s="158"/>
      <c r="AQ29" s="158"/>
      <c r="AR29" s="158"/>
      <c r="AS29" s="158"/>
      <c r="AT29" s="158"/>
      <c r="AU29" s="158"/>
      <c r="AV29" s="158"/>
      <c r="AW29" s="158"/>
      <c r="AX29" s="158"/>
      <c r="AY29" s="158"/>
      <c r="AZ29" s="158"/>
      <c r="BA29" s="158"/>
      <c r="BB29" s="158"/>
      <c r="BC29" s="158"/>
      <c r="BD29" s="158"/>
      <c r="BE29" s="158"/>
      <c r="BF29" s="158"/>
      <c r="BG29" s="158"/>
      <c r="BH29" s="158"/>
      <c r="BI29" s="158"/>
      <c r="BJ29" s="158"/>
      <c r="BK29" s="158"/>
      <c r="BL29" s="158"/>
      <c r="BM29" s="158"/>
      <c r="BN29" s="158"/>
      <c r="BO29" s="158"/>
      <c r="BP29" s="158"/>
    </row>
    <row r="30" spans="1:68" s="159" customFormat="1" ht="22.15" customHeight="1">
      <c r="A30" s="157"/>
      <c r="B30" s="398" t="s">
        <v>121</v>
      </c>
      <c r="C30" s="163" t="s">
        <v>56</v>
      </c>
      <c r="D30" s="372" t="s">
        <v>412</v>
      </c>
      <c r="E30" s="350">
        <f>'R8管理シート【作成例】'!X45</f>
        <v>176000</v>
      </c>
      <c r="F30" s="157"/>
      <c r="G30" s="157"/>
      <c r="H30" s="157"/>
      <c r="I30" s="157"/>
      <c r="J30" s="157"/>
      <c r="K30" s="157"/>
      <c r="L30" s="157"/>
      <c r="M30" s="157"/>
      <c r="N30" s="157"/>
      <c r="O30" s="161"/>
      <c r="P30" s="157"/>
      <c r="Q30" s="157"/>
      <c r="R30" s="157"/>
      <c r="S30" s="157"/>
      <c r="T30" s="157"/>
      <c r="U30" s="157"/>
      <c r="V30" s="157"/>
      <c r="W30" s="157"/>
      <c r="X30" s="157"/>
      <c r="Y30" s="157"/>
      <c r="Z30" s="157"/>
      <c r="AA30" s="157"/>
      <c r="AB30" s="157"/>
      <c r="AC30" s="157"/>
      <c r="AD30" s="157"/>
      <c r="AE30" s="157"/>
      <c r="AF30" s="157"/>
      <c r="AG30" s="157"/>
      <c r="AJ30" s="158"/>
      <c r="AK30" s="158"/>
      <c r="AL30" s="158"/>
      <c r="AM30" s="158"/>
      <c r="AN30" s="158"/>
      <c r="AO30" s="158"/>
      <c r="AP30" s="158"/>
      <c r="AQ30" s="158"/>
      <c r="AR30" s="158"/>
      <c r="AS30" s="158"/>
      <c r="AT30" s="158"/>
      <c r="AU30" s="158"/>
      <c r="AV30" s="158"/>
      <c r="AW30" s="158"/>
      <c r="AX30" s="158"/>
      <c r="AY30" s="158"/>
      <c r="AZ30" s="158"/>
      <c r="BA30" s="158"/>
      <c r="BB30" s="158"/>
      <c r="BC30" s="158"/>
      <c r="BD30" s="158"/>
      <c r="BE30" s="158"/>
      <c r="BF30" s="158"/>
      <c r="BG30" s="158"/>
      <c r="BH30" s="158"/>
      <c r="BI30" s="158"/>
      <c r="BJ30" s="158"/>
      <c r="BK30" s="158"/>
      <c r="BL30" s="158"/>
      <c r="BM30" s="158"/>
      <c r="BN30" s="158"/>
      <c r="BO30" s="158"/>
      <c r="BP30" s="158"/>
    </row>
    <row r="31" spans="1:68" s="159" customFormat="1" ht="22.15" customHeight="1">
      <c r="A31" s="157"/>
      <c r="B31" s="398"/>
      <c r="C31" s="163" t="s">
        <v>58</v>
      </c>
      <c r="D31" s="372" t="s">
        <v>413</v>
      </c>
      <c r="E31" s="350">
        <f>'R8管理シート【作成例】'!Y45</f>
        <v>0</v>
      </c>
      <c r="F31" s="157"/>
      <c r="G31" s="157"/>
      <c r="H31" s="157"/>
      <c r="I31" s="157"/>
      <c r="J31" s="157"/>
      <c r="K31" s="157"/>
      <c r="L31" s="157"/>
      <c r="M31" s="157"/>
      <c r="N31" s="157"/>
      <c r="O31" s="161"/>
      <c r="P31" s="157"/>
      <c r="Q31" s="157"/>
      <c r="R31" s="157"/>
      <c r="S31" s="157"/>
      <c r="T31" s="157"/>
      <c r="U31" s="157"/>
      <c r="V31" s="157"/>
      <c r="W31" s="157"/>
      <c r="X31" s="157"/>
      <c r="Y31" s="157"/>
      <c r="Z31" s="157"/>
      <c r="AA31" s="157"/>
      <c r="AB31" s="157"/>
      <c r="AC31" s="157"/>
      <c r="AD31" s="157"/>
      <c r="AE31" s="157"/>
      <c r="AF31" s="157"/>
      <c r="AG31" s="157"/>
      <c r="AJ31" s="158"/>
      <c r="AK31" s="158"/>
      <c r="AL31" s="158"/>
      <c r="AM31" s="158"/>
      <c r="AN31" s="158"/>
      <c r="AO31" s="158"/>
      <c r="AP31" s="158"/>
      <c r="AQ31" s="158"/>
      <c r="AR31" s="158"/>
      <c r="AS31" s="158"/>
      <c r="AT31" s="158"/>
      <c r="AU31" s="158"/>
      <c r="AV31" s="158"/>
      <c r="AW31" s="158"/>
      <c r="AX31" s="158"/>
      <c r="AY31" s="158"/>
      <c r="AZ31" s="158"/>
      <c r="BA31" s="158"/>
      <c r="BB31" s="158"/>
      <c r="BC31" s="158"/>
      <c r="BD31" s="158"/>
      <c r="BE31" s="158"/>
      <c r="BF31" s="158"/>
      <c r="BG31" s="158"/>
      <c r="BH31" s="158"/>
      <c r="BI31" s="158"/>
      <c r="BJ31" s="158"/>
      <c r="BK31" s="158"/>
      <c r="BL31" s="158"/>
      <c r="BM31" s="158"/>
      <c r="BN31" s="158"/>
      <c r="BO31" s="158"/>
      <c r="BP31" s="158"/>
    </row>
    <row r="32" spans="1:68" s="159" customFormat="1" ht="22.15" customHeight="1">
      <c r="A32" s="157"/>
      <c r="B32" s="398"/>
      <c r="C32" s="163" t="s">
        <v>16</v>
      </c>
      <c r="D32" s="372" t="s">
        <v>414</v>
      </c>
      <c r="E32" s="350">
        <f>'R8管理シート【作成例】'!Z45</f>
        <v>3500</v>
      </c>
      <c r="F32" s="157"/>
      <c r="G32" s="157"/>
      <c r="H32" s="157"/>
      <c r="I32" s="157"/>
      <c r="J32" s="157"/>
      <c r="K32" s="157"/>
      <c r="L32" s="157"/>
      <c r="M32" s="157"/>
      <c r="N32" s="157"/>
      <c r="O32" s="161"/>
      <c r="P32" s="157"/>
      <c r="Q32" s="157"/>
      <c r="R32" s="157"/>
      <c r="S32" s="157"/>
      <c r="T32" s="157"/>
      <c r="U32" s="157"/>
      <c r="V32" s="157"/>
      <c r="W32" s="157"/>
      <c r="X32" s="157"/>
      <c r="Y32" s="157"/>
      <c r="Z32" s="157"/>
      <c r="AA32" s="157"/>
      <c r="AB32" s="157"/>
      <c r="AC32" s="157"/>
      <c r="AD32" s="157"/>
      <c r="AE32" s="157"/>
      <c r="AF32" s="157"/>
      <c r="AG32" s="157"/>
      <c r="AJ32" s="158"/>
      <c r="AK32" s="158"/>
      <c r="AL32" s="158"/>
      <c r="AM32" s="158"/>
      <c r="AN32" s="158"/>
      <c r="AO32" s="158"/>
      <c r="AP32" s="158"/>
      <c r="AQ32" s="158"/>
      <c r="AR32" s="158"/>
      <c r="AS32" s="158"/>
      <c r="AT32" s="158"/>
      <c r="AU32" s="158"/>
      <c r="AV32" s="158"/>
      <c r="AW32" s="158"/>
      <c r="AX32" s="158"/>
      <c r="AY32" s="158"/>
      <c r="AZ32" s="158"/>
      <c r="BA32" s="158"/>
      <c r="BB32" s="158"/>
      <c r="BC32" s="158"/>
      <c r="BD32" s="158"/>
      <c r="BE32" s="158"/>
      <c r="BF32" s="158"/>
      <c r="BG32" s="158"/>
      <c r="BH32" s="158"/>
      <c r="BI32" s="158"/>
      <c r="BJ32" s="158"/>
      <c r="BK32" s="158"/>
      <c r="BL32" s="158"/>
      <c r="BM32" s="158"/>
      <c r="BN32" s="158"/>
      <c r="BO32" s="158"/>
      <c r="BP32" s="158"/>
    </row>
    <row r="33" spans="1:68" s="159" customFormat="1" ht="22.15" customHeight="1">
      <c r="A33" s="157"/>
      <c r="B33" s="398"/>
      <c r="C33" s="163" t="s">
        <v>60</v>
      </c>
      <c r="D33" s="372" t="s">
        <v>415</v>
      </c>
      <c r="E33" s="350">
        <f>'R8管理シート【作成例】'!AA45</f>
        <v>0</v>
      </c>
      <c r="F33" s="157"/>
      <c r="G33" s="157"/>
      <c r="H33" s="157"/>
      <c r="I33" s="157"/>
      <c r="J33" s="157"/>
      <c r="K33" s="157"/>
      <c r="L33" s="157"/>
      <c r="M33" s="157"/>
      <c r="N33" s="157"/>
      <c r="O33" s="161"/>
      <c r="P33" s="157"/>
      <c r="Q33" s="157"/>
      <c r="R33" s="157"/>
      <c r="S33" s="157"/>
      <c r="T33" s="157"/>
      <c r="U33" s="157"/>
      <c r="V33" s="157"/>
      <c r="W33" s="157"/>
      <c r="X33" s="157"/>
      <c r="Y33" s="157"/>
      <c r="Z33" s="157"/>
      <c r="AA33" s="157"/>
      <c r="AB33" s="157"/>
      <c r="AC33" s="157"/>
      <c r="AD33" s="157"/>
      <c r="AE33" s="157"/>
      <c r="AF33" s="157"/>
      <c r="AG33" s="157"/>
      <c r="AJ33" s="158"/>
      <c r="AK33" s="158"/>
      <c r="AL33" s="158"/>
      <c r="AM33" s="158"/>
      <c r="AN33" s="158"/>
      <c r="AO33" s="158"/>
      <c r="AP33" s="158"/>
      <c r="AQ33" s="158"/>
      <c r="AR33" s="158"/>
      <c r="AS33" s="158"/>
      <c r="AT33" s="158"/>
      <c r="AU33" s="158"/>
      <c r="AV33" s="158"/>
      <c r="AW33" s="158"/>
      <c r="AX33" s="158"/>
      <c r="AY33" s="158"/>
      <c r="AZ33" s="158"/>
      <c r="BA33" s="158"/>
      <c r="BB33" s="158"/>
      <c r="BC33" s="158"/>
      <c r="BD33" s="158"/>
      <c r="BE33" s="158"/>
      <c r="BF33" s="158"/>
      <c r="BG33" s="158"/>
      <c r="BH33" s="158"/>
      <c r="BI33" s="158"/>
      <c r="BJ33" s="158"/>
      <c r="BK33" s="158"/>
      <c r="BL33" s="158"/>
      <c r="BM33" s="158"/>
      <c r="BN33" s="158"/>
      <c r="BO33" s="158"/>
      <c r="BP33" s="158"/>
    </row>
    <row r="34" spans="1:68" s="159" customFormat="1" ht="22.15" customHeight="1">
      <c r="A34" s="157"/>
      <c r="B34" s="398" t="s">
        <v>122</v>
      </c>
      <c r="C34" s="163" t="s">
        <v>56</v>
      </c>
      <c r="D34" s="372" t="s">
        <v>416</v>
      </c>
      <c r="E34" s="350">
        <f>'R8管理シート【作成例】'!X46</f>
        <v>69000</v>
      </c>
      <c r="F34" s="157"/>
      <c r="G34" s="157"/>
      <c r="H34" s="157"/>
      <c r="I34" s="157"/>
      <c r="J34" s="157"/>
      <c r="K34" s="157"/>
      <c r="L34" s="157"/>
      <c r="M34" s="157"/>
      <c r="N34" s="157"/>
      <c r="O34" s="161"/>
      <c r="P34" s="157"/>
      <c r="Q34" s="157"/>
      <c r="R34" s="157"/>
      <c r="S34" s="157"/>
      <c r="T34" s="157"/>
      <c r="U34" s="157"/>
      <c r="V34" s="157"/>
      <c r="W34" s="157"/>
      <c r="X34" s="157"/>
      <c r="Y34" s="157"/>
      <c r="Z34" s="157"/>
      <c r="AA34" s="157"/>
      <c r="AB34" s="157"/>
      <c r="AC34" s="157"/>
      <c r="AD34" s="157"/>
      <c r="AE34" s="157"/>
      <c r="AF34" s="157"/>
      <c r="AG34" s="157"/>
      <c r="AJ34" s="158"/>
      <c r="AK34" s="158"/>
      <c r="AL34" s="158"/>
      <c r="AM34" s="158"/>
      <c r="AN34" s="158"/>
      <c r="AO34" s="158"/>
      <c r="AP34" s="158"/>
      <c r="AQ34" s="158"/>
      <c r="AR34" s="158"/>
      <c r="AS34" s="158"/>
      <c r="AT34" s="158"/>
      <c r="AU34" s="158"/>
      <c r="AV34" s="158"/>
      <c r="AW34" s="158"/>
      <c r="AX34" s="158"/>
      <c r="AY34" s="158"/>
      <c r="AZ34" s="158"/>
      <c r="BA34" s="158"/>
      <c r="BB34" s="158"/>
      <c r="BC34" s="158"/>
      <c r="BD34" s="158"/>
      <c r="BE34" s="158"/>
      <c r="BF34" s="158"/>
      <c r="BG34" s="158"/>
      <c r="BH34" s="158"/>
      <c r="BI34" s="158"/>
      <c r="BJ34" s="158"/>
      <c r="BK34" s="158"/>
      <c r="BL34" s="158"/>
      <c r="BM34" s="158"/>
      <c r="BN34" s="158"/>
      <c r="BO34" s="158"/>
      <c r="BP34" s="158"/>
    </row>
    <row r="35" spans="1:68" s="159" customFormat="1" ht="22.15" customHeight="1">
      <c r="A35" s="157"/>
      <c r="B35" s="398"/>
      <c r="C35" s="163" t="s">
        <v>58</v>
      </c>
      <c r="D35" s="372" t="s">
        <v>417</v>
      </c>
      <c r="E35" s="350">
        <f>'R8管理シート【作成例】'!Y46</f>
        <v>1000</v>
      </c>
      <c r="F35" s="157"/>
      <c r="G35" s="157"/>
      <c r="H35" s="157"/>
      <c r="I35" s="157"/>
      <c r="J35" s="157"/>
      <c r="K35" s="157"/>
      <c r="L35" s="157"/>
      <c r="M35" s="157"/>
      <c r="N35" s="157"/>
      <c r="O35" s="161"/>
      <c r="P35" s="157"/>
      <c r="Q35" s="157"/>
      <c r="R35" s="157"/>
      <c r="S35" s="157"/>
      <c r="T35" s="157"/>
      <c r="U35" s="157"/>
      <c r="V35" s="157"/>
      <c r="W35" s="157"/>
      <c r="X35" s="157"/>
      <c r="Y35" s="157"/>
      <c r="Z35" s="157"/>
      <c r="AA35" s="157"/>
      <c r="AB35" s="157"/>
      <c r="AC35" s="157"/>
      <c r="AD35" s="157"/>
      <c r="AE35" s="157"/>
      <c r="AF35" s="157"/>
      <c r="AG35" s="157"/>
      <c r="AJ35" s="158"/>
      <c r="AK35" s="158"/>
      <c r="AL35" s="158"/>
      <c r="AM35" s="158"/>
      <c r="AN35" s="158"/>
      <c r="AO35" s="158"/>
      <c r="AP35" s="158"/>
      <c r="AQ35" s="158"/>
      <c r="AR35" s="158"/>
      <c r="AS35" s="158"/>
      <c r="AT35" s="158"/>
      <c r="AU35" s="158"/>
      <c r="AV35" s="158"/>
      <c r="AW35" s="158"/>
      <c r="AX35" s="158"/>
      <c r="AY35" s="158"/>
      <c r="AZ35" s="158"/>
      <c r="BA35" s="158"/>
      <c r="BB35" s="158"/>
      <c r="BC35" s="158"/>
      <c r="BD35" s="158"/>
      <c r="BE35" s="158"/>
      <c r="BF35" s="158"/>
      <c r="BG35" s="158"/>
      <c r="BH35" s="158"/>
      <c r="BI35" s="158"/>
      <c r="BJ35" s="158"/>
      <c r="BK35" s="158"/>
      <c r="BL35" s="158"/>
      <c r="BM35" s="158"/>
      <c r="BN35" s="158"/>
      <c r="BO35" s="158"/>
      <c r="BP35" s="158"/>
    </row>
    <row r="36" spans="1:68" s="159" customFormat="1" ht="22.15" customHeight="1">
      <c r="A36" s="157"/>
      <c r="B36" s="398"/>
      <c r="C36" s="163" t="s">
        <v>16</v>
      </c>
      <c r="D36" s="372" t="s">
        <v>418</v>
      </c>
      <c r="E36" s="350">
        <f>'R8管理シート【作成例】'!Z46</f>
        <v>1000</v>
      </c>
      <c r="F36" s="157"/>
      <c r="G36" s="157"/>
      <c r="H36" s="157"/>
      <c r="I36" s="157"/>
      <c r="J36" s="157"/>
      <c r="K36" s="157"/>
      <c r="L36" s="157"/>
      <c r="M36" s="157"/>
      <c r="N36" s="157"/>
      <c r="O36" s="161"/>
      <c r="P36" s="157"/>
      <c r="Q36" s="157"/>
      <c r="R36" s="157"/>
      <c r="S36" s="157"/>
      <c r="T36" s="157"/>
      <c r="U36" s="157"/>
      <c r="V36" s="157"/>
      <c r="W36" s="157"/>
      <c r="X36" s="157"/>
      <c r="Y36" s="157"/>
      <c r="Z36" s="157"/>
      <c r="AA36" s="157"/>
      <c r="AB36" s="157"/>
      <c r="AC36" s="157"/>
      <c r="AD36" s="157"/>
      <c r="AE36" s="157"/>
      <c r="AF36" s="157"/>
      <c r="AG36" s="157"/>
      <c r="AJ36" s="158"/>
      <c r="AK36" s="158"/>
      <c r="AL36" s="158"/>
      <c r="AM36" s="158"/>
      <c r="AN36" s="158"/>
      <c r="AO36" s="158"/>
      <c r="AP36" s="158"/>
      <c r="AQ36" s="158"/>
      <c r="AR36" s="158"/>
      <c r="AS36" s="158"/>
      <c r="AT36" s="158"/>
      <c r="AU36" s="158"/>
      <c r="AV36" s="158"/>
      <c r="AW36" s="158"/>
      <c r="AX36" s="158"/>
      <c r="AY36" s="158"/>
      <c r="AZ36" s="158"/>
      <c r="BA36" s="158"/>
      <c r="BB36" s="158"/>
      <c r="BC36" s="158"/>
      <c r="BD36" s="158"/>
      <c r="BE36" s="158"/>
      <c r="BF36" s="158"/>
      <c r="BG36" s="158"/>
      <c r="BH36" s="158"/>
      <c r="BI36" s="158"/>
      <c r="BJ36" s="158"/>
      <c r="BK36" s="158"/>
      <c r="BL36" s="158"/>
      <c r="BM36" s="158"/>
      <c r="BN36" s="158"/>
      <c r="BO36" s="158"/>
      <c r="BP36" s="158"/>
    </row>
    <row r="37" spans="1:68" s="159" customFormat="1" ht="22.15" customHeight="1">
      <c r="A37" s="157"/>
      <c r="B37" s="398"/>
      <c r="C37" s="163" t="s">
        <v>60</v>
      </c>
      <c r="D37" s="372" t="s">
        <v>419</v>
      </c>
      <c r="E37" s="350">
        <f>'R8管理シート【作成例】'!AA46</f>
        <v>0</v>
      </c>
      <c r="F37" s="157"/>
      <c r="G37" s="157"/>
      <c r="H37" s="157"/>
      <c r="I37" s="157"/>
      <c r="J37" s="157"/>
      <c r="K37" s="157"/>
      <c r="L37" s="157"/>
      <c r="M37" s="157"/>
      <c r="N37" s="157"/>
      <c r="O37" s="161"/>
      <c r="P37" s="157"/>
      <c r="Q37" s="157"/>
      <c r="R37" s="157"/>
      <c r="S37" s="157"/>
      <c r="T37" s="157"/>
      <c r="U37" s="157"/>
      <c r="V37" s="157"/>
      <c r="W37" s="157"/>
      <c r="X37" s="157"/>
      <c r="Y37" s="157"/>
      <c r="Z37" s="157"/>
      <c r="AA37" s="157"/>
      <c r="AB37" s="157"/>
      <c r="AC37" s="157"/>
      <c r="AD37" s="157"/>
      <c r="AE37" s="157"/>
      <c r="AF37" s="157"/>
      <c r="AG37" s="157"/>
      <c r="AJ37" s="158"/>
      <c r="AK37" s="158"/>
      <c r="AL37" s="158"/>
      <c r="AM37" s="158"/>
      <c r="AN37" s="158"/>
      <c r="AO37" s="158"/>
      <c r="AP37" s="158"/>
      <c r="AQ37" s="158"/>
      <c r="AR37" s="158"/>
      <c r="AS37" s="158"/>
      <c r="AT37" s="158"/>
      <c r="AU37" s="158"/>
      <c r="AV37" s="158"/>
      <c r="AW37" s="158"/>
      <c r="AX37" s="158"/>
      <c r="AY37" s="158"/>
      <c r="AZ37" s="158"/>
      <c r="BA37" s="158"/>
      <c r="BB37" s="158"/>
      <c r="BC37" s="158"/>
      <c r="BD37" s="158"/>
      <c r="BE37" s="158"/>
      <c r="BF37" s="158"/>
      <c r="BG37" s="158"/>
      <c r="BH37" s="158"/>
      <c r="BI37" s="158"/>
      <c r="BJ37" s="158"/>
      <c r="BK37" s="158"/>
      <c r="BL37" s="158"/>
      <c r="BM37" s="158"/>
      <c r="BN37" s="158"/>
      <c r="BO37" s="158"/>
      <c r="BP37" s="158"/>
    </row>
    <row r="38" spans="1:68" s="159" customFormat="1">
      <c r="A38" s="157"/>
      <c r="B38" s="157"/>
      <c r="C38" s="157"/>
      <c r="D38" s="157"/>
      <c r="E38" s="157"/>
      <c r="F38" s="157"/>
      <c r="G38" s="157"/>
      <c r="H38" s="157"/>
      <c r="I38" s="157"/>
      <c r="J38" s="157"/>
      <c r="K38" s="157"/>
      <c r="L38" s="157"/>
      <c r="M38" s="157"/>
      <c r="N38" s="157"/>
      <c r="O38" s="161"/>
      <c r="P38" s="157"/>
      <c r="Q38" s="157"/>
      <c r="R38" s="157"/>
      <c r="S38" s="157"/>
      <c r="T38" s="157"/>
      <c r="U38" s="157"/>
      <c r="V38" s="157"/>
      <c r="W38" s="157"/>
      <c r="X38" s="157"/>
      <c r="Y38" s="157"/>
      <c r="Z38" s="157"/>
      <c r="AA38" s="157"/>
      <c r="AB38" s="157"/>
      <c r="AC38" s="157"/>
      <c r="AD38" s="157"/>
      <c r="AE38" s="157"/>
      <c r="AF38" s="157"/>
      <c r="AG38" s="157"/>
      <c r="AJ38" s="158"/>
      <c r="AK38" s="158"/>
      <c r="AL38" s="158"/>
      <c r="AM38" s="158"/>
      <c r="AN38" s="158"/>
      <c r="AO38" s="158"/>
      <c r="AP38" s="158"/>
      <c r="AQ38" s="158"/>
      <c r="AR38" s="158"/>
      <c r="AS38" s="158"/>
      <c r="AT38" s="158"/>
      <c r="AU38" s="158"/>
      <c r="AV38" s="158"/>
      <c r="AW38" s="158"/>
      <c r="AX38" s="158"/>
      <c r="AY38" s="158"/>
      <c r="AZ38" s="158"/>
      <c r="BA38" s="158"/>
      <c r="BB38" s="158"/>
      <c r="BC38" s="158"/>
      <c r="BD38" s="158"/>
      <c r="BE38" s="158"/>
      <c r="BF38" s="158"/>
      <c r="BG38" s="158"/>
      <c r="BH38" s="158"/>
      <c r="BI38" s="158"/>
      <c r="BJ38" s="158"/>
      <c r="BK38" s="158"/>
      <c r="BL38" s="158"/>
      <c r="BM38" s="158"/>
      <c r="BN38" s="158"/>
      <c r="BO38" s="158"/>
      <c r="BP38" s="158"/>
    </row>
    <row r="39" spans="1:68" s="159" customFormat="1">
      <c r="A39" s="157"/>
      <c r="B39" s="157"/>
      <c r="C39" s="157"/>
      <c r="D39" s="157"/>
      <c r="E39" s="157"/>
      <c r="F39" s="157"/>
      <c r="G39" s="157"/>
      <c r="H39" s="157"/>
      <c r="I39" s="157"/>
      <c r="J39" s="157"/>
      <c r="K39" s="157"/>
      <c r="L39" s="157"/>
      <c r="M39" s="157"/>
      <c r="N39" s="157"/>
      <c r="O39" s="161"/>
      <c r="P39" s="157"/>
      <c r="Q39" s="157"/>
      <c r="R39" s="157"/>
      <c r="S39" s="157"/>
      <c r="T39" s="157"/>
      <c r="U39" s="157"/>
      <c r="V39" s="157"/>
      <c r="W39" s="157"/>
      <c r="X39" s="157"/>
      <c r="Y39" s="157"/>
      <c r="Z39" s="157"/>
      <c r="AA39" s="157"/>
      <c r="AB39" s="157"/>
      <c r="AC39" s="157"/>
      <c r="AD39" s="157"/>
      <c r="AE39" s="157"/>
      <c r="AF39" s="157"/>
      <c r="AG39" s="157"/>
      <c r="AJ39" s="158"/>
      <c r="AK39" s="158"/>
      <c r="AL39" s="158"/>
      <c r="AM39" s="158"/>
      <c r="AN39" s="158"/>
      <c r="AO39" s="158"/>
      <c r="AP39" s="158"/>
      <c r="AQ39" s="158"/>
      <c r="AR39" s="158"/>
      <c r="AS39" s="158"/>
      <c r="AT39" s="158"/>
      <c r="AU39" s="158"/>
      <c r="AV39" s="158"/>
      <c r="AW39" s="158"/>
      <c r="AX39" s="158"/>
      <c r="AY39" s="158"/>
      <c r="AZ39" s="158"/>
      <c r="BA39" s="158"/>
      <c r="BB39" s="158"/>
      <c r="BC39" s="158"/>
      <c r="BD39" s="158"/>
      <c r="BE39" s="158"/>
      <c r="BF39" s="158"/>
      <c r="BG39" s="158"/>
      <c r="BH39" s="158"/>
      <c r="BI39" s="158"/>
      <c r="BJ39" s="158"/>
      <c r="BK39" s="158"/>
      <c r="BL39" s="158"/>
      <c r="BM39" s="158"/>
      <c r="BN39" s="158"/>
      <c r="BO39" s="158"/>
      <c r="BP39" s="158"/>
    </row>
    <row r="40" spans="1:68" s="159" customFormat="1">
      <c r="A40" s="157"/>
      <c r="B40" s="157"/>
      <c r="C40" s="157"/>
      <c r="D40" s="157"/>
      <c r="E40" s="157"/>
      <c r="F40" s="157"/>
      <c r="G40" s="157"/>
      <c r="H40" s="157"/>
      <c r="I40" s="157"/>
      <c r="J40" s="157"/>
      <c r="K40" s="157"/>
      <c r="L40" s="157"/>
      <c r="M40" s="157"/>
      <c r="N40" s="157"/>
      <c r="O40" s="161"/>
      <c r="P40" s="157"/>
      <c r="Q40" s="157"/>
      <c r="R40" s="157"/>
      <c r="S40" s="157"/>
      <c r="T40" s="157"/>
      <c r="U40" s="157"/>
      <c r="V40" s="157"/>
      <c r="W40" s="157"/>
      <c r="X40" s="157"/>
      <c r="Y40" s="157"/>
      <c r="Z40" s="157"/>
      <c r="AA40" s="157"/>
      <c r="AB40" s="157"/>
      <c r="AC40" s="157"/>
      <c r="AD40" s="157"/>
      <c r="AE40" s="157"/>
      <c r="AF40" s="157"/>
      <c r="AG40" s="157"/>
      <c r="AJ40" s="158"/>
      <c r="AK40" s="158"/>
      <c r="AL40" s="158"/>
      <c r="AM40" s="158"/>
      <c r="AN40" s="158"/>
      <c r="AO40" s="158"/>
      <c r="AP40" s="158"/>
      <c r="AQ40" s="158"/>
      <c r="AR40" s="158"/>
      <c r="AS40" s="158"/>
      <c r="AT40" s="158"/>
      <c r="AU40" s="158"/>
      <c r="AV40" s="158"/>
      <c r="AW40" s="158"/>
      <c r="AX40" s="158"/>
      <c r="AY40" s="158"/>
      <c r="AZ40" s="158"/>
      <c r="BA40" s="158"/>
      <c r="BB40" s="158"/>
      <c r="BC40" s="158"/>
      <c r="BD40" s="158"/>
      <c r="BE40" s="158"/>
      <c r="BF40" s="158"/>
      <c r="BG40" s="158"/>
      <c r="BH40" s="158"/>
      <c r="BI40" s="158"/>
      <c r="BJ40" s="158"/>
      <c r="BK40" s="158"/>
      <c r="BL40" s="158"/>
      <c r="BM40" s="158"/>
      <c r="BN40" s="158"/>
      <c r="BO40" s="158"/>
      <c r="BP40" s="158"/>
    </row>
  </sheetData>
  <mergeCells count="7">
    <mergeCell ref="B34:B37"/>
    <mergeCell ref="A2:I2"/>
    <mergeCell ref="E3:H3"/>
    <mergeCell ref="C17:E17"/>
    <mergeCell ref="B22:B25"/>
    <mergeCell ref="B26:B29"/>
    <mergeCell ref="B30:B33"/>
  </mergeCells>
  <phoneticPr fontId="1"/>
  <pageMargins left="0.78740157480314965" right="0.39370078740157483" top="0.78740157480314965" bottom="0.59055118110236227" header="0.47244094488188981" footer="0.31496062992125984"/>
  <pageSetup paperSize="9" fitToHeight="0"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49C7C-C08A-4759-B2C9-5626CF942394}">
  <sheetPr>
    <tabColor rgb="FFCCFFFF"/>
    <pageSetUpPr fitToPage="1"/>
  </sheetPr>
  <dimension ref="A1:BO29"/>
  <sheetViews>
    <sheetView view="pageBreakPreview" zoomScale="89" zoomScaleNormal="100" zoomScaleSheetLayoutView="89" workbookViewId="0">
      <selection activeCell="F11" sqref="F11"/>
    </sheetView>
  </sheetViews>
  <sheetFormatPr defaultColWidth="9" defaultRowHeight="14.25"/>
  <cols>
    <col min="1" max="1" width="10.625" style="158" customWidth="1"/>
    <col min="2" max="2" width="4.75" style="158" customWidth="1"/>
    <col min="3" max="3" width="28.875" style="158" customWidth="1"/>
    <col min="4" max="4" width="9.875" style="158" customWidth="1"/>
    <col min="5" max="5" width="11.75" style="158" customWidth="1"/>
    <col min="6" max="6" width="14.75" style="158" customWidth="1"/>
    <col min="7" max="7" width="3.375" style="158" customWidth="1"/>
    <col min="8" max="32" width="2.5" style="158" customWidth="1"/>
    <col min="33" max="33" width="12.125" style="159" customWidth="1"/>
    <col min="34" max="34" width="10.75" style="159" customWidth="1"/>
    <col min="35" max="67" width="2.5" style="158" customWidth="1"/>
    <col min="68" max="16384" width="9" style="158"/>
  </cols>
  <sheetData>
    <row r="1" spans="1:67" s="159" customFormat="1">
      <c r="A1" s="157" t="s">
        <v>124</v>
      </c>
      <c r="B1" s="157"/>
      <c r="C1" s="157"/>
      <c r="D1" s="157"/>
      <c r="E1" s="157"/>
      <c r="F1" s="157"/>
      <c r="G1" s="157"/>
      <c r="H1" s="157"/>
      <c r="I1" s="157"/>
      <c r="J1" s="157"/>
      <c r="K1" s="157"/>
      <c r="L1" s="157"/>
      <c r="M1" s="157"/>
      <c r="N1" s="161"/>
      <c r="O1" s="157"/>
      <c r="P1" s="157"/>
      <c r="Q1" s="157"/>
      <c r="R1" s="157"/>
      <c r="S1" s="157"/>
      <c r="T1" s="157"/>
      <c r="U1" s="157"/>
      <c r="V1" s="157"/>
      <c r="W1" s="157"/>
      <c r="X1" s="157"/>
      <c r="Y1" s="157"/>
      <c r="Z1" s="157"/>
      <c r="AA1" s="157"/>
      <c r="AB1" s="157"/>
      <c r="AC1" s="157"/>
      <c r="AD1" s="157"/>
      <c r="AE1" s="157"/>
      <c r="AF1" s="157"/>
      <c r="AI1" s="158"/>
      <c r="AJ1" s="158"/>
      <c r="AK1" s="158"/>
      <c r="AL1" s="158"/>
      <c r="AM1" s="158"/>
      <c r="AN1" s="158"/>
      <c r="AO1" s="158"/>
      <c r="AP1" s="158"/>
      <c r="AQ1" s="158"/>
      <c r="AR1" s="158"/>
      <c r="AS1" s="158"/>
      <c r="AT1" s="158"/>
      <c r="AU1" s="158"/>
      <c r="AV1" s="158"/>
      <c r="AW1" s="158"/>
      <c r="AX1" s="158"/>
      <c r="AY1" s="158"/>
      <c r="AZ1" s="158"/>
      <c r="BA1" s="158"/>
      <c r="BB1" s="158"/>
      <c r="BC1" s="158"/>
      <c r="BD1" s="158"/>
      <c r="BE1" s="158"/>
      <c r="BF1" s="158"/>
      <c r="BG1" s="158"/>
      <c r="BH1" s="158"/>
      <c r="BI1" s="158"/>
      <c r="BJ1" s="158"/>
      <c r="BK1" s="158"/>
      <c r="BL1" s="158"/>
      <c r="BM1" s="158"/>
      <c r="BN1" s="158"/>
      <c r="BO1" s="158"/>
    </row>
    <row r="2" spans="1:67" s="159" customFormat="1">
      <c r="A2" s="157" t="s">
        <v>125</v>
      </c>
      <c r="B2" s="157"/>
      <c r="C2" s="157"/>
      <c r="D2" s="157"/>
      <c r="E2" s="157"/>
      <c r="F2" s="157"/>
      <c r="G2" s="157"/>
      <c r="H2" s="157"/>
      <c r="I2" s="157"/>
      <c r="J2" s="157"/>
      <c r="K2" s="157"/>
      <c r="L2" s="157"/>
      <c r="M2" s="157"/>
      <c r="N2" s="161"/>
      <c r="O2" s="157"/>
      <c r="P2" s="157"/>
      <c r="Q2" s="157"/>
      <c r="R2" s="157"/>
      <c r="S2" s="157"/>
      <c r="T2" s="157"/>
      <c r="U2" s="157"/>
      <c r="V2" s="157"/>
      <c r="W2" s="157"/>
      <c r="X2" s="157"/>
      <c r="Y2" s="157"/>
      <c r="Z2" s="157"/>
      <c r="AA2" s="157"/>
      <c r="AB2" s="157"/>
      <c r="AC2" s="157"/>
      <c r="AD2" s="157"/>
      <c r="AE2" s="157"/>
      <c r="AF2" s="157"/>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row>
    <row r="3" spans="1:67" s="159" customFormat="1" ht="21" customHeight="1">
      <c r="A3" s="157" t="s">
        <v>212</v>
      </c>
      <c r="B3" s="377">
        <v>15</v>
      </c>
      <c r="C3" s="157" t="s">
        <v>216</v>
      </c>
      <c r="D3" s="351">
        <f>様式７①!E22</f>
        <v>0</v>
      </c>
      <c r="E3" s="157" t="s">
        <v>126</v>
      </c>
      <c r="F3" s="351">
        <f>'R8管理シート'!X52</f>
        <v>0</v>
      </c>
      <c r="G3" s="157" t="s">
        <v>127</v>
      </c>
      <c r="H3" s="157"/>
      <c r="I3" s="157"/>
      <c r="J3" s="157"/>
      <c r="K3" s="157"/>
      <c r="L3" s="157"/>
      <c r="M3" s="157"/>
      <c r="N3" s="161"/>
      <c r="O3" s="157"/>
      <c r="P3" s="157"/>
      <c r="Q3" s="157"/>
      <c r="R3" s="157"/>
      <c r="S3" s="157"/>
      <c r="T3" s="157"/>
      <c r="U3" s="157"/>
      <c r="V3" s="157"/>
      <c r="W3" s="157"/>
      <c r="X3" s="157"/>
      <c r="Y3" s="157"/>
      <c r="Z3" s="157"/>
      <c r="AA3" s="157"/>
      <c r="AB3" s="157"/>
      <c r="AC3" s="157"/>
      <c r="AD3" s="157"/>
      <c r="AE3" s="157"/>
      <c r="AF3" s="157"/>
      <c r="AI3" s="158"/>
      <c r="AJ3" s="158"/>
      <c r="AK3" s="158"/>
      <c r="AL3" s="158"/>
      <c r="AM3" s="158"/>
      <c r="AN3" s="158"/>
      <c r="AO3" s="158"/>
      <c r="AP3" s="158"/>
      <c r="AQ3" s="158"/>
      <c r="AR3" s="158"/>
      <c r="AS3" s="158"/>
      <c r="AT3" s="158"/>
      <c r="AU3" s="158"/>
      <c r="AV3" s="158"/>
      <c r="AW3" s="158"/>
      <c r="AX3" s="158"/>
      <c r="AY3" s="158"/>
      <c r="AZ3" s="158"/>
      <c r="BA3" s="158"/>
      <c r="BB3" s="158"/>
      <c r="BC3" s="158"/>
      <c r="BD3" s="158"/>
      <c r="BE3" s="158"/>
      <c r="BF3" s="158"/>
      <c r="BG3" s="158"/>
      <c r="BH3" s="158"/>
      <c r="BI3" s="158"/>
      <c r="BJ3" s="158"/>
      <c r="BK3" s="158"/>
      <c r="BL3" s="158"/>
      <c r="BM3" s="158"/>
      <c r="BN3" s="158"/>
      <c r="BO3" s="158"/>
    </row>
    <row r="4" spans="1:67" s="159" customFormat="1" ht="21" customHeight="1">
      <c r="A4" s="157" t="s">
        <v>213</v>
      </c>
      <c r="B4" s="373">
        <v>15.9</v>
      </c>
      <c r="C4" s="157" t="s">
        <v>216</v>
      </c>
      <c r="D4" s="351">
        <f>様式７①!E23</f>
        <v>0</v>
      </c>
      <c r="E4" s="157" t="s">
        <v>126</v>
      </c>
      <c r="F4" s="351">
        <f>'R8管理シート'!Y52</f>
        <v>0</v>
      </c>
      <c r="G4" s="157" t="s">
        <v>127</v>
      </c>
      <c r="H4" s="157"/>
      <c r="I4" s="157"/>
      <c r="J4" s="157"/>
      <c r="K4" s="157"/>
      <c r="L4" s="157"/>
      <c r="M4" s="157"/>
      <c r="N4" s="161"/>
      <c r="O4" s="157"/>
      <c r="P4" s="157"/>
      <c r="Q4" s="157"/>
      <c r="R4" s="157"/>
      <c r="S4" s="157"/>
      <c r="T4" s="157"/>
      <c r="U4" s="157"/>
      <c r="V4" s="157"/>
      <c r="W4" s="157"/>
      <c r="X4" s="157"/>
      <c r="Y4" s="157"/>
      <c r="Z4" s="157"/>
      <c r="AA4" s="157"/>
      <c r="AB4" s="157"/>
      <c r="AC4" s="157"/>
      <c r="AD4" s="157"/>
      <c r="AE4" s="157"/>
      <c r="AF4" s="157"/>
      <c r="AI4" s="158"/>
      <c r="AJ4" s="158"/>
      <c r="AK4" s="158"/>
      <c r="AL4" s="158"/>
      <c r="AM4" s="158"/>
      <c r="AN4" s="158"/>
      <c r="AO4" s="158"/>
      <c r="AP4" s="158"/>
      <c r="AQ4" s="158"/>
      <c r="AR4" s="158"/>
      <c r="AS4" s="158"/>
      <c r="AT4" s="158"/>
      <c r="AU4" s="158"/>
      <c r="AV4" s="158"/>
      <c r="AW4" s="158"/>
      <c r="AX4" s="158"/>
      <c r="AY4" s="158"/>
      <c r="AZ4" s="158"/>
      <c r="BA4" s="158"/>
      <c r="BB4" s="158"/>
      <c r="BC4" s="158"/>
      <c r="BD4" s="158"/>
      <c r="BE4" s="158"/>
      <c r="BF4" s="158"/>
      <c r="BG4" s="158"/>
      <c r="BH4" s="158"/>
      <c r="BI4" s="158"/>
      <c r="BJ4" s="158"/>
      <c r="BK4" s="158"/>
      <c r="BL4" s="158"/>
      <c r="BM4" s="158"/>
      <c r="BN4" s="158"/>
      <c r="BO4" s="158"/>
    </row>
    <row r="5" spans="1:67" s="159" customFormat="1" ht="21" customHeight="1">
      <c r="A5" s="157" t="s">
        <v>214</v>
      </c>
      <c r="B5" s="157">
        <v>19.7</v>
      </c>
      <c r="C5" s="157" t="s">
        <v>216</v>
      </c>
      <c r="D5" s="351">
        <f>様式７①!E24</f>
        <v>0</v>
      </c>
      <c r="E5" s="157" t="s">
        <v>128</v>
      </c>
      <c r="F5" s="351">
        <f>'R8管理シート'!Z52</f>
        <v>0</v>
      </c>
      <c r="G5" s="157" t="s">
        <v>127</v>
      </c>
      <c r="H5" s="157"/>
      <c r="I5" s="157"/>
      <c r="J5" s="157"/>
      <c r="K5" s="157"/>
      <c r="L5" s="157"/>
      <c r="M5" s="157"/>
      <c r="N5" s="161"/>
      <c r="O5" s="157"/>
      <c r="P5" s="157"/>
      <c r="Q5" s="157"/>
      <c r="R5" s="157"/>
      <c r="S5" s="157"/>
      <c r="T5" s="157"/>
      <c r="U5" s="157"/>
      <c r="V5" s="157"/>
      <c r="W5" s="157"/>
      <c r="X5" s="157"/>
      <c r="Y5" s="157"/>
      <c r="Z5" s="157"/>
      <c r="AA5" s="157"/>
      <c r="AB5" s="157"/>
      <c r="AC5" s="157"/>
      <c r="AD5" s="157"/>
      <c r="AE5" s="157"/>
      <c r="AF5" s="157"/>
      <c r="AI5" s="158"/>
      <c r="AJ5" s="158"/>
      <c r="AK5" s="158"/>
      <c r="AL5" s="158"/>
      <c r="AM5" s="158"/>
      <c r="AN5" s="158"/>
      <c r="AO5" s="158"/>
      <c r="AP5" s="158"/>
      <c r="AQ5" s="158"/>
      <c r="AR5" s="158"/>
      <c r="AS5" s="158"/>
      <c r="AT5" s="158"/>
      <c r="AU5" s="158"/>
      <c r="AV5" s="158"/>
      <c r="AW5" s="158"/>
      <c r="AX5" s="158"/>
      <c r="AY5" s="158"/>
      <c r="AZ5" s="158"/>
      <c r="BA5" s="158"/>
      <c r="BB5" s="158"/>
      <c r="BC5" s="158"/>
      <c r="BD5" s="158"/>
      <c r="BE5" s="158"/>
      <c r="BF5" s="158"/>
      <c r="BG5" s="158"/>
      <c r="BH5" s="158"/>
      <c r="BI5" s="158"/>
      <c r="BJ5" s="158"/>
      <c r="BK5" s="158"/>
      <c r="BL5" s="158"/>
      <c r="BM5" s="158"/>
      <c r="BN5" s="158"/>
      <c r="BO5" s="158"/>
    </row>
    <row r="6" spans="1:67" s="159" customFormat="1" ht="21" customHeight="1">
      <c r="A6" s="157" t="s">
        <v>215</v>
      </c>
      <c r="B6" s="157">
        <v>12.1</v>
      </c>
      <c r="C6" s="157" t="s">
        <v>216</v>
      </c>
      <c r="D6" s="351">
        <f>様式７①!E25</f>
        <v>0</v>
      </c>
      <c r="E6" s="157" t="s">
        <v>129</v>
      </c>
      <c r="F6" s="351">
        <f>'R8管理シート'!AA52</f>
        <v>0</v>
      </c>
      <c r="G6" s="157" t="s">
        <v>127</v>
      </c>
      <c r="H6" s="157"/>
      <c r="I6" s="157"/>
      <c r="J6" s="157"/>
      <c r="K6" s="157"/>
      <c r="L6" s="157"/>
      <c r="M6" s="157"/>
      <c r="N6" s="161"/>
      <c r="O6" s="157"/>
      <c r="P6" s="157"/>
      <c r="Q6" s="157"/>
      <c r="R6" s="157"/>
      <c r="S6" s="157"/>
      <c r="T6" s="157"/>
      <c r="U6" s="157"/>
      <c r="V6" s="157"/>
      <c r="W6" s="157"/>
      <c r="X6" s="157"/>
      <c r="Y6" s="157"/>
      <c r="Z6" s="157"/>
      <c r="AA6" s="157"/>
      <c r="AB6" s="157"/>
      <c r="AC6" s="157"/>
      <c r="AD6" s="157"/>
      <c r="AE6" s="157"/>
      <c r="AF6" s="157"/>
      <c r="AI6" s="158"/>
      <c r="AJ6" s="158"/>
      <c r="AK6" s="158"/>
      <c r="AL6" s="158"/>
      <c r="AM6" s="158"/>
      <c r="AN6" s="158"/>
      <c r="AO6" s="158"/>
      <c r="AP6" s="158"/>
      <c r="AQ6" s="158"/>
      <c r="AR6" s="158"/>
      <c r="AS6" s="158"/>
      <c r="AT6" s="158"/>
      <c r="AU6" s="158"/>
      <c r="AV6" s="158"/>
      <c r="AW6" s="158"/>
      <c r="AX6" s="158"/>
      <c r="AY6" s="158"/>
      <c r="AZ6" s="158"/>
      <c r="BA6" s="158"/>
      <c r="BB6" s="158"/>
      <c r="BC6" s="158"/>
      <c r="BD6" s="158"/>
      <c r="BE6" s="158"/>
      <c r="BF6" s="158"/>
      <c r="BG6" s="158"/>
      <c r="BH6" s="158"/>
      <c r="BI6" s="158"/>
      <c r="BJ6" s="158"/>
      <c r="BK6" s="158"/>
      <c r="BL6" s="158"/>
      <c r="BM6" s="158"/>
      <c r="BN6" s="158"/>
      <c r="BO6" s="158"/>
    </row>
    <row r="7" spans="1:67" s="159" customFormat="1" ht="21" customHeight="1">
      <c r="A7" s="157" t="s">
        <v>212</v>
      </c>
      <c r="B7" s="157">
        <v>30.1</v>
      </c>
      <c r="C7" s="157" t="s">
        <v>216</v>
      </c>
      <c r="D7" s="351">
        <f>様式７①!E26</f>
        <v>0</v>
      </c>
      <c r="E7" s="157" t="s">
        <v>126</v>
      </c>
      <c r="F7" s="351">
        <f>'R8管理シート'!X53</f>
        <v>0</v>
      </c>
      <c r="G7" s="157" t="s">
        <v>127</v>
      </c>
      <c r="H7" s="157"/>
      <c r="I7" s="157"/>
      <c r="J7" s="157"/>
      <c r="K7" s="157"/>
      <c r="L7" s="157"/>
      <c r="M7" s="157"/>
      <c r="N7" s="161"/>
      <c r="O7" s="157"/>
      <c r="P7" s="157"/>
      <c r="Q7" s="157"/>
      <c r="R7" s="157"/>
      <c r="S7" s="157"/>
      <c r="T7" s="157"/>
      <c r="U7" s="157"/>
      <c r="V7" s="157"/>
      <c r="W7" s="157"/>
      <c r="X7" s="157"/>
      <c r="Y7" s="157"/>
      <c r="Z7" s="157"/>
      <c r="AA7" s="157"/>
      <c r="AB7" s="157"/>
      <c r="AC7" s="157"/>
      <c r="AD7" s="157"/>
      <c r="AE7" s="157"/>
      <c r="AF7" s="157"/>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c r="BM7" s="158"/>
      <c r="BN7" s="158"/>
      <c r="BO7" s="158"/>
    </row>
    <row r="8" spans="1:67" s="159" customFormat="1" ht="21" customHeight="1">
      <c r="A8" s="157" t="s">
        <v>213</v>
      </c>
      <c r="B8" s="157">
        <v>31.9</v>
      </c>
      <c r="C8" s="157" t="s">
        <v>216</v>
      </c>
      <c r="D8" s="351">
        <f>様式７①!E27</f>
        <v>0</v>
      </c>
      <c r="E8" s="157" t="s">
        <v>126</v>
      </c>
      <c r="F8" s="351">
        <f>'R8管理シート'!Y53</f>
        <v>0</v>
      </c>
      <c r="G8" s="157" t="s">
        <v>127</v>
      </c>
      <c r="H8" s="157"/>
      <c r="I8" s="157"/>
      <c r="J8" s="157"/>
      <c r="K8" s="157"/>
      <c r="L8" s="157"/>
      <c r="M8" s="157"/>
      <c r="N8" s="161"/>
      <c r="O8" s="157"/>
      <c r="P8" s="157"/>
      <c r="Q8" s="157"/>
      <c r="R8" s="157"/>
      <c r="S8" s="157"/>
      <c r="T8" s="157"/>
      <c r="U8" s="157"/>
      <c r="V8" s="157"/>
      <c r="W8" s="157"/>
      <c r="X8" s="157"/>
      <c r="Y8" s="157"/>
      <c r="Z8" s="157"/>
      <c r="AA8" s="157"/>
      <c r="AB8" s="157"/>
      <c r="AC8" s="157"/>
      <c r="AD8" s="157"/>
      <c r="AE8" s="157"/>
      <c r="AF8" s="157"/>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c r="BM8" s="158"/>
      <c r="BN8" s="158"/>
      <c r="BO8" s="158"/>
    </row>
    <row r="9" spans="1:67" s="159" customFormat="1" ht="21" customHeight="1">
      <c r="A9" s="157" t="s">
        <v>214</v>
      </c>
      <c r="B9" s="157">
        <v>39.299999999999997</v>
      </c>
      <c r="C9" s="157" t="s">
        <v>216</v>
      </c>
      <c r="D9" s="351">
        <f>様式７①!E28</f>
        <v>0</v>
      </c>
      <c r="E9" s="157" t="s">
        <v>128</v>
      </c>
      <c r="F9" s="351">
        <f>'R8管理シート'!Z53</f>
        <v>0</v>
      </c>
      <c r="G9" s="157" t="s">
        <v>127</v>
      </c>
      <c r="H9" s="157"/>
      <c r="I9" s="157"/>
      <c r="J9" s="157"/>
      <c r="K9" s="157"/>
      <c r="L9" s="157"/>
      <c r="M9" s="157"/>
      <c r="N9" s="161"/>
      <c r="O9" s="157"/>
      <c r="P9" s="157"/>
      <c r="Q9" s="157"/>
      <c r="R9" s="157"/>
      <c r="S9" s="157"/>
      <c r="T9" s="157"/>
      <c r="U9" s="157"/>
      <c r="V9" s="157"/>
      <c r="W9" s="157"/>
      <c r="X9" s="157"/>
      <c r="Y9" s="157"/>
      <c r="Z9" s="157"/>
      <c r="AA9" s="157"/>
      <c r="AB9" s="157"/>
      <c r="AC9" s="157"/>
      <c r="AD9" s="157"/>
      <c r="AE9" s="157"/>
      <c r="AF9" s="157"/>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c r="BM9" s="158"/>
      <c r="BN9" s="158"/>
      <c r="BO9" s="158"/>
    </row>
    <row r="10" spans="1:67" s="159" customFormat="1" ht="21" customHeight="1">
      <c r="A10" s="157" t="s">
        <v>215</v>
      </c>
      <c r="B10" s="157">
        <v>24.2</v>
      </c>
      <c r="C10" s="157" t="s">
        <v>216</v>
      </c>
      <c r="D10" s="351">
        <f>様式７①!E29</f>
        <v>0</v>
      </c>
      <c r="E10" s="157" t="s">
        <v>129</v>
      </c>
      <c r="F10" s="351">
        <f>'R8管理シート'!AA53</f>
        <v>0</v>
      </c>
      <c r="G10" s="157" t="s">
        <v>127</v>
      </c>
      <c r="H10" s="157"/>
      <c r="I10" s="157"/>
      <c r="J10" s="157"/>
      <c r="K10" s="157"/>
      <c r="L10" s="157"/>
      <c r="M10" s="157"/>
      <c r="N10" s="161"/>
      <c r="O10" s="157"/>
      <c r="P10" s="157"/>
      <c r="Q10" s="157"/>
      <c r="R10" s="157"/>
      <c r="S10" s="157"/>
      <c r="T10" s="157"/>
      <c r="U10" s="157"/>
      <c r="V10" s="157"/>
      <c r="W10" s="157"/>
      <c r="X10" s="157"/>
      <c r="Y10" s="157"/>
      <c r="Z10" s="157"/>
      <c r="AA10" s="157"/>
      <c r="AB10" s="157"/>
      <c r="AC10" s="157"/>
      <c r="AD10" s="157"/>
      <c r="AE10" s="157"/>
      <c r="AF10" s="157"/>
      <c r="AI10" s="158"/>
      <c r="AJ10" s="158"/>
      <c r="AK10" s="158"/>
      <c r="AL10" s="158"/>
      <c r="AM10" s="158"/>
      <c r="AN10" s="158"/>
      <c r="AO10" s="158"/>
      <c r="AP10" s="158"/>
      <c r="AQ10" s="158"/>
      <c r="AR10" s="158"/>
      <c r="AS10" s="158"/>
      <c r="AT10" s="158"/>
      <c r="AU10" s="158"/>
      <c r="AV10" s="158"/>
      <c r="AW10" s="158"/>
      <c r="AX10" s="158"/>
      <c r="AY10" s="158"/>
      <c r="AZ10" s="158"/>
      <c r="BA10" s="158"/>
      <c r="BB10" s="158"/>
      <c r="BC10" s="158"/>
      <c r="BD10" s="158"/>
      <c r="BE10" s="158"/>
      <c r="BF10" s="158"/>
      <c r="BG10" s="158"/>
      <c r="BH10" s="158"/>
      <c r="BI10" s="158"/>
      <c r="BJ10" s="158"/>
      <c r="BK10" s="158"/>
      <c r="BL10" s="158"/>
      <c r="BM10" s="158"/>
      <c r="BN10" s="158"/>
      <c r="BO10" s="158"/>
    </row>
    <row r="11" spans="1:67" s="159" customFormat="1" ht="21" customHeight="1">
      <c r="A11" s="157" t="s">
        <v>212</v>
      </c>
      <c r="B11" s="157">
        <v>50.1</v>
      </c>
      <c r="C11" s="157" t="s">
        <v>216</v>
      </c>
      <c r="D11" s="351">
        <f>様式７①!E30</f>
        <v>0</v>
      </c>
      <c r="E11" s="157" t="s">
        <v>126</v>
      </c>
      <c r="F11" s="351">
        <f>'R8管理シート'!X54</f>
        <v>0</v>
      </c>
      <c r="G11" s="157" t="s">
        <v>127</v>
      </c>
      <c r="H11" s="157"/>
      <c r="I11" s="157"/>
      <c r="J11" s="157"/>
      <c r="K11" s="157"/>
      <c r="L11" s="157"/>
      <c r="M11" s="157"/>
      <c r="N11" s="161"/>
      <c r="O11" s="157"/>
      <c r="P11" s="157"/>
      <c r="Q11" s="157"/>
      <c r="R11" s="157"/>
      <c r="S11" s="157"/>
      <c r="T11" s="157"/>
      <c r="U11" s="157"/>
      <c r="V11" s="157"/>
      <c r="W11" s="157"/>
      <c r="X11" s="157"/>
      <c r="Y11" s="157"/>
      <c r="Z11" s="157"/>
      <c r="AA11" s="157"/>
      <c r="AB11" s="157"/>
      <c r="AC11" s="157"/>
      <c r="AD11" s="157"/>
      <c r="AE11" s="157"/>
      <c r="AF11" s="157"/>
      <c r="AI11" s="158"/>
      <c r="AJ11" s="158"/>
      <c r="AK11" s="158"/>
      <c r="AL11" s="158"/>
      <c r="AM11" s="158"/>
      <c r="AN11" s="158"/>
      <c r="AO11" s="158"/>
      <c r="AP11" s="158"/>
      <c r="AQ11" s="158"/>
      <c r="AR11" s="158"/>
      <c r="AS11" s="158"/>
      <c r="AT11" s="158"/>
      <c r="AU11" s="158"/>
      <c r="AV11" s="158"/>
      <c r="AW11" s="158"/>
      <c r="AX11" s="158"/>
      <c r="AY11" s="158"/>
      <c r="AZ11" s="158"/>
      <c r="BA11" s="158"/>
      <c r="BB11" s="158"/>
      <c r="BC11" s="158"/>
      <c r="BD11" s="158"/>
      <c r="BE11" s="158"/>
      <c r="BF11" s="158"/>
      <c r="BG11" s="158"/>
      <c r="BH11" s="158"/>
      <c r="BI11" s="158"/>
      <c r="BJ11" s="158"/>
      <c r="BK11" s="158"/>
      <c r="BL11" s="158"/>
      <c r="BM11" s="158"/>
      <c r="BN11" s="158"/>
      <c r="BO11" s="158"/>
    </row>
    <row r="12" spans="1:67" s="159" customFormat="1" ht="21" customHeight="1">
      <c r="A12" s="157" t="s">
        <v>213</v>
      </c>
      <c r="B12" s="157">
        <v>53.1</v>
      </c>
      <c r="C12" s="157" t="s">
        <v>216</v>
      </c>
      <c r="D12" s="351">
        <f>様式７①!E31</f>
        <v>0</v>
      </c>
      <c r="E12" s="157" t="s">
        <v>126</v>
      </c>
      <c r="F12" s="351">
        <f>'R8管理シート'!Y54</f>
        <v>0</v>
      </c>
      <c r="G12" s="157" t="s">
        <v>127</v>
      </c>
      <c r="H12" s="157"/>
      <c r="I12" s="157"/>
      <c r="J12" s="157"/>
      <c r="K12" s="157"/>
      <c r="L12" s="157"/>
      <c r="M12" s="157"/>
      <c r="N12" s="161"/>
      <c r="O12" s="157"/>
      <c r="P12" s="157"/>
      <c r="Q12" s="157"/>
      <c r="R12" s="157"/>
      <c r="S12" s="157"/>
      <c r="T12" s="157"/>
      <c r="U12" s="157"/>
      <c r="V12" s="157"/>
      <c r="W12" s="157"/>
      <c r="X12" s="157"/>
      <c r="Y12" s="157"/>
      <c r="Z12" s="157"/>
      <c r="AA12" s="157"/>
      <c r="AB12" s="157"/>
      <c r="AC12" s="157"/>
      <c r="AD12" s="157"/>
      <c r="AE12" s="157"/>
      <c r="AF12" s="157"/>
      <c r="AI12" s="158"/>
      <c r="AJ12" s="158"/>
      <c r="AK12" s="158"/>
      <c r="AL12" s="158"/>
      <c r="AM12" s="158"/>
      <c r="AN12" s="158"/>
      <c r="AO12" s="158"/>
      <c r="AP12" s="158"/>
      <c r="AQ12" s="158"/>
      <c r="AR12" s="158"/>
      <c r="AS12" s="158"/>
      <c r="AT12" s="158"/>
      <c r="AU12" s="158"/>
      <c r="AV12" s="158"/>
      <c r="AW12" s="158"/>
      <c r="AX12" s="158"/>
      <c r="AY12" s="158"/>
      <c r="AZ12" s="158"/>
      <c r="BA12" s="158"/>
      <c r="BB12" s="158"/>
      <c r="BC12" s="158"/>
      <c r="BD12" s="158"/>
      <c r="BE12" s="158"/>
      <c r="BF12" s="158"/>
      <c r="BG12" s="158"/>
      <c r="BH12" s="158"/>
      <c r="BI12" s="158"/>
      <c r="BJ12" s="158"/>
      <c r="BK12" s="158"/>
      <c r="BL12" s="158"/>
      <c r="BM12" s="158"/>
      <c r="BN12" s="158"/>
      <c r="BO12" s="158"/>
    </row>
    <row r="13" spans="1:67" s="159" customFormat="1" ht="21" customHeight="1">
      <c r="A13" s="157" t="s">
        <v>214</v>
      </c>
      <c r="B13" s="157">
        <v>65.599999999999994</v>
      </c>
      <c r="C13" s="157" t="s">
        <v>216</v>
      </c>
      <c r="D13" s="351">
        <f>様式７①!E32</f>
        <v>0</v>
      </c>
      <c r="E13" s="157" t="s">
        <v>128</v>
      </c>
      <c r="F13" s="351">
        <f>'R8管理シート'!Z54</f>
        <v>0</v>
      </c>
      <c r="G13" s="157" t="s">
        <v>127</v>
      </c>
      <c r="H13" s="157"/>
      <c r="I13" s="157"/>
      <c r="J13" s="157"/>
      <c r="K13" s="157"/>
      <c r="L13" s="157"/>
      <c r="M13" s="157"/>
      <c r="N13" s="161"/>
      <c r="O13" s="157"/>
      <c r="P13" s="157"/>
      <c r="Q13" s="157"/>
      <c r="R13" s="157"/>
      <c r="S13" s="157"/>
      <c r="T13" s="157"/>
      <c r="U13" s="157"/>
      <c r="V13" s="157"/>
      <c r="W13" s="157"/>
      <c r="X13" s="157"/>
      <c r="Y13" s="157"/>
      <c r="Z13" s="157"/>
      <c r="AA13" s="157"/>
      <c r="AB13" s="157"/>
      <c r="AC13" s="157"/>
      <c r="AD13" s="157"/>
      <c r="AE13" s="157"/>
      <c r="AF13" s="157"/>
      <c r="AI13" s="158"/>
      <c r="AJ13" s="158"/>
      <c r="AK13" s="158"/>
      <c r="AL13" s="158"/>
      <c r="AM13" s="158"/>
      <c r="AN13" s="158"/>
      <c r="AO13" s="158"/>
      <c r="AP13" s="158"/>
      <c r="AQ13" s="158"/>
      <c r="AR13" s="158"/>
      <c r="AS13" s="158"/>
      <c r="AT13" s="158"/>
      <c r="AU13" s="158"/>
      <c r="AV13" s="158"/>
      <c r="AW13" s="158"/>
      <c r="AX13" s="158"/>
      <c r="AY13" s="158"/>
      <c r="AZ13" s="158"/>
      <c r="BA13" s="158"/>
      <c r="BB13" s="158"/>
      <c r="BC13" s="158"/>
      <c r="BD13" s="158"/>
      <c r="BE13" s="158"/>
      <c r="BF13" s="158"/>
      <c r="BG13" s="158"/>
      <c r="BH13" s="158"/>
      <c r="BI13" s="158"/>
      <c r="BJ13" s="158"/>
      <c r="BK13" s="158"/>
      <c r="BL13" s="158"/>
      <c r="BM13" s="158"/>
      <c r="BN13" s="158"/>
      <c r="BO13" s="158"/>
    </row>
    <row r="14" spans="1:67" s="159" customFormat="1" ht="21" customHeight="1">
      <c r="A14" s="157" t="s">
        <v>215</v>
      </c>
      <c r="B14" s="157">
        <v>40.299999999999997</v>
      </c>
      <c r="C14" s="157" t="s">
        <v>216</v>
      </c>
      <c r="D14" s="351">
        <f>様式７①!E33</f>
        <v>0</v>
      </c>
      <c r="E14" s="157" t="s">
        <v>129</v>
      </c>
      <c r="F14" s="351">
        <f>'R8管理シート'!AA54</f>
        <v>0</v>
      </c>
      <c r="G14" s="157" t="s">
        <v>127</v>
      </c>
      <c r="H14" s="157"/>
      <c r="I14" s="157"/>
      <c r="J14" s="157"/>
      <c r="K14" s="157"/>
      <c r="L14" s="157"/>
      <c r="M14" s="157"/>
      <c r="N14" s="161"/>
      <c r="O14" s="157"/>
      <c r="P14" s="157"/>
      <c r="Q14" s="157"/>
      <c r="R14" s="157"/>
      <c r="S14" s="157"/>
      <c r="T14" s="157"/>
      <c r="U14" s="157"/>
      <c r="V14" s="157"/>
      <c r="W14" s="157"/>
      <c r="X14" s="157"/>
      <c r="Y14" s="157"/>
      <c r="Z14" s="157"/>
      <c r="AA14" s="157"/>
      <c r="AB14" s="157"/>
      <c r="AC14" s="157"/>
      <c r="AD14" s="157"/>
      <c r="AE14" s="157"/>
      <c r="AF14" s="157"/>
      <c r="AI14" s="158"/>
      <c r="AJ14" s="158"/>
      <c r="AK14" s="158"/>
      <c r="AL14" s="158"/>
      <c r="AM14" s="158"/>
      <c r="AN14" s="158"/>
      <c r="AO14" s="158"/>
      <c r="AP14" s="158"/>
      <c r="AQ14" s="158"/>
      <c r="AR14" s="158"/>
      <c r="AS14" s="158"/>
      <c r="AT14" s="158"/>
      <c r="AU14" s="158"/>
      <c r="AV14" s="158"/>
      <c r="AW14" s="158"/>
      <c r="AX14" s="158"/>
      <c r="AY14" s="158"/>
      <c r="AZ14" s="158"/>
      <c r="BA14" s="158"/>
      <c r="BB14" s="158"/>
      <c r="BC14" s="158"/>
      <c r="BD14" s="158"/>
      <c r="BE14" s="158"/>
      <c r="BF14" s="158"/>
      <c r="BG14" s="158"/>
      <c r="BH14" s="158"/>
      <c r="BI14" s="158"/>
      <c r="BJ14" s="158"/>
      <c r="BK14" s="158"/>
      <c r="BL14" s="158"/>
      <c r="BM14" s="158"/>
      <c r="BN14" s="158"/>
      <c r="BO14" s="158"/>
    </row>
    <row r="15" spans="1:67" s="159" customFormat="1" ht="21" customHeight="1">
      <c r="A15" s="157" t="s">
        <v>212</v>
      </c>
      <c r="B15" s="157">
        <v>70.099999999999994</v>
      </c>
      <c r="C15" s="157" t="s">
        <v>216</v>
      </c>
      <c r="D15" s="351">
        <f>様式７①!E34</f>
        <v>0</v>
      </c>
      <c r="E15" s="157" t="s">
        <v>126</v>
      </c>
      <c r="F15" s="351">
        <f>'R8管理シート'!X55</f>
        <v>0</v>
      </c>
      <c r="G15" s="157" t="s">
        <v>127</v>
      </c>
      <c r="H15" s="157"/>
      <c r="I15" s="157"/>
      <c r="J15" s="157"/>
      <c r="K15" s="157"/>
      <c r="L15" s="157"/>
      <c r="M15" s="157"/>
      <c r="N15" s="161"/>
      <c r="O15" s="157"/>
      <c r="P15" s="157"/>
      <c r="Q15" s="157"/>
      <c r="R15" s="157"/>
      <c r="S15" s="157"/>
      <c r="T15" s="157"/>
      <c r="U15" s="157"/>
      <c r="V15" s="157"/>
      <c r="W15" s="157"/>
      <c r="X15" s="157"/>
      <c r="Y15" s="157"/>
      <c r="Z15" s="157"/>
      <c r="AA15" s="157"/>
      <c r="AB15" s="157"/>
      <c r="AC15" s="157"/>
      <c r="AD15" s="157"/>
      <c r="AE15" s="157"/>
      <c r="AF15" s="157"/>
      <c r="AI15" s="158"/>
      <c r="AJ15" s="158"/>
      <c r="AK15" s="158"/>
      <c r="AL15" s="158"/>
      <c r="AM15" s="158"/>
      <c r="AN15" s="158"/>
      <c r="AO15" s="158"/>
      <c r="AP15" s="158"/>
      <c r="AQ15" s="158"/>
      <c r="AR15" s="158"/>
      <c r="AS15" s="158"/>
      <c r="AT15" s="158"/>
      <c r="AU15" s="158"/>
      <c r="AV15" s="158"/>
      <c r="AW15" s="158"/>
      <c r="AX15" s="158"/>
      <c r="AY15" s="158"/>
      <c r="AZ15" s="158"/>
      <c r="BA15" s="158"/>
      <c r="BB15" s="158"/>
      <c r="BC15" s="158"/>
      <c r="BD15" s="158"/>
      <c r="BE15" s="158"/>
      <c r="BF15" s="158"/>
      <c r="BG15" s="158"/>
      <c r="BH15" s="158"/>
      <c r="BI15" s="158"/>
      <c r="BJ15" s="158"/>
      <c r="BK15" s="158"/>
      <c r="BL15" s="158"/>
      <c r="BM15" s="158"/>
      <c r="BN15" s="158"/>
      <c r="BO15" s="158"/>
    </row>
    <row r="16" spans="1:67" s="159" customFormat="1" ht="21" customHeight="1">
      <c r="A16" s="157" t="s">
        <v>213</v>
      </c>
      <c r="B16" s="157">
        <v>74.3</v>
      </c>
      <c r="C16" s="157" t="s">
        <v>216</v>
      </c>
      <c r="D16" s="351">
        <f>様式７①!E35</f>
        <v>0</v>
      </c>
      <c r="E16" s="157" t="s">
        <v>126</v>
      </c>
      <c r="F16" s="351">
        <f>'R8管理シート'!Y55</f>
        <v>0</v>
      </c>
      <c r="G16" s="157" t="s">
        <v>127</v>
      </c>
      <c r="H16" s="157"/>
      <c r="I16" s="157"/>
      <c r="J16" s="157"/>
      <c r="K16" s="157"/>
      <c r="L16" s="157"/>
      <c r="M16" s="157"/>
      <c r="N16" s="161"/>
      <c r="O16" s="157"/>
      <c r="P16" s="157"/>
      <c r="Q16" s="157"/>
      <c r="R16" s="157"/>
      <c r="S16" s="157"/>
      <c r="T16" s="157"/>
      <c r="U16" s="157"/>
      <c r="V16" s="157"/>
      <c r="W16" s="157"/>
      <c r="X16" s="157"/>
      <c r="Y16" s="157"/>
      <c r="Z16" s="157"/>
      <c r="AA16" s="157"/>
      <c r="AB16" s="157"/>
      <c r="AC16" s="157"/>
      <c r="AD16" s="157"/>
      <c r="AE16" s="157"/>
      <c r="AF16" s="157"/>
      <c r="AI16" s="158"/>
      <c r="AJ16" s="158"/>
      <c r="AK16" s="158"/>
      <c r="AL16" s="158"/>
      <c r="AM16" s="158"/>
      <c r="AN16" s="158"/>
      <c r="AO16" s="158"/>
      <c r="AP16" s="158"/>
      <c r="AQ16" s="158"/>
      <c r="AR16" s="158"/>
      <c r="AS16" s="158"/>
      <c r="AT16" s="158"/>
      <c r="AU16" s="158"/>
      <c r="AV16" s="158"/>
      <c r="AW16" s="158"/>
      <c r="AX16" s="158"/>
      <c r="AY16" s="158"/>
      <c r="AZ16" s="158"/>
      <c r="BA16" s="158"/>
      <c r="BB16" s="158"/>
      <c r="BC16" s="158"/>
      <c r="BD16" s="158"/>
      <c r="BE16" s="158"/>
      <c r="BF16" s="158"/>
      <c r="BG16" s="158"/>
      <c r="BH16" s="158"/>
      <c r="BI16" s="158"/>
      <c r="BJ16" s="158"/>
      <c r="BK16" s="158"/>
      <c r="BL16" s="158"/>
      <c r="BM16" s="158"/>
      <c r="BN16" s="158"/>
      <c r="BO16" s="158"/>
    </row>
    <row r="17" spans="1:67" s="159" customFormat="1" ht="21" customHeight="1">
      <c r="A17" s="157" t="s">
        <v>214</v>
      </c>
      <c r="B17" s="157">
        <v>91.8</v>
      </c>
      <c r="C17" s="157" t="s">
        <v>216</v>
      </c>
      <c r="D17" s="351">
        <f>様式７①!E36</f>
        <v>0</v>
      </c>
      <c r="E17" s="157" t="s">
        <v>128</v>
      </c>
      <c r="F17" s="351">
        <f>'R8管理シート'!Z55</f>
        <v>0</v>
      </c>
      <c r="G17" s="157" t="s">
        <v>127</v>
      </c>
      <c r="H17" s="157"/>
      <c r="I17" s="157"/>
      <c r="J17" s="157"/>
      <c r="K17" s="157"/>
      <c r="L17" s="157"/>
      <c r="M17" s="157"/>
      <c r="N17" s="161"/>
      <c r="O17" s="157"/>
      <c r="P17" s="157"/>
      <c r="Q17" s="157"/>
      <c r="R17" s="157"/>
      <c r="S17" s="157"/>
      <c r="T17" s="157"/>
      <c r="U17" s="157"/>
      <c r="V17" s="157"/>
      <c r="W17" s="157"/>
      <c r="X17" s="157"/>
      <c r="Y17" s="157"/>
      <c r="Z17" s="157"/>
      <c r="AA17" s="157"/>
      <c r="AB17" s="157"/>
      <c r="AC17" s="157"/>
      <c r="AD17" s="157"/>
      <c r="AE17" s="157"/>
      <c r="AF17" s="157"/>
      <c r="AI17" s="158"/>
      <c r="AJ17" s="158"/>
      <c r="AK17" s="158"/>
      <c r="AL17" s="158"/>
      <c r="AM17" s="158"/>
      <c r="AN17" s="158"/>
      <c r="AO17" s="158"/>
      <c r="AP17" s="158"/>
      <c r="AQ17" s="158"/>
      <c r="AR17" s="158"/>
      <c r="AS17" s="158"/>
      <c r="AT17" s="158"/>
      <c r="AU17" s="158"/>
      <c r="AV17" s="158"/>
      <c r="AW17" s="158"/>
      <c r="AX17" s="158"/>
      <c r="AY17" s="158"/>
      <c r="AZ17" s="158"/>
      <c r="BA17" s="158"/>
      <c r="BB17" s="158"/>
      <c r="BC17" s="158"/>
      <c r="BD17" s="158"/>
      <c r="BE17" s="158"/>
      <c r="BF17" s="158"/>
      <c r="BG17" s="158"/>
      <c r="BH17" s="158"/>
      <c r="BI17" s="158"/>
      <c r="BJ17" s="158"/>
      <c r="BK17" s="158"/>
      <c r="BL17" s="158"/>
      <c r="BM17" s="158"/>
      <c r="BN17" s="158"/>
      <c r="BO17" s="158"/>
    </row>
    <row r="18" spans="1:67" s="159" customFormat="1" ht="21" customHeight="1">
      <c r="A18" s="157" t="s">
        <v>215</v>
      </c>
      <c r="B18" s="157">
        <v>56.4</v>
      </c>
      <c r="C18" s="157" t="s">
        <v>216</v>
      </c>
      <c r="D18" s="351">
        <f>様式７①!E37</f>
        <v>0</v>
      </c>
      <c r="E18" s="157" t="s">
        <v>129</v>
      </c>
      <c r="F18" s="351">
        <f>'R8管理シート'!AA55</f>
        <v>0</v>
      </c>
      <c r="G18" s="157" t="s">
        <v>127</v>
      </c>
      <c r="H18" s="157"/>
      <c r="I18" s="157"/>
      <c r="J18" s="157"/>
      <c r="K18" s="157"/>
      <c r="L18" s="157"/>
      <c r="M18" s="157"/>
      <c r="N18" s="161"/>
      <c r="O18" s="157"/>
      <c r="P18" s="157"/>
      <c r="Q18" s="157"/>
      <c r="R18" s="157"/>
      <c r="S18" s="157"/>
      <c r="T18" s="157"/>
      <c r="U18" s="157"/>
      <c r="V18" s="157"/>
      <c r="W18" s="157"/>
      <c r="X18" s="157"/>
      <c r="Y18" s="157"/>
      <c r="Z18" s="157"/>
      <c r="AA18" s="157"/>
      <c r="AB18" s="157"/>
      <c r="AC18" s="157"/>
      <c r="AD18" s="157"/>
      <c r="AE18" s="157"/>
      <c r="AF18" s="157"/>
      <c r="AI18" s="158"/>
      <c r="AJ18" s="158"/>
      <c r="AK18" s="158"/>
      <c r="AL18" s="158"/>
      <c r="AM18" s="158"/>
      <c r="AN18" s="158"/>
      <c r="AO18" s="158"/>
      <c r="AP18" s="158"/>
      <c r="AQ18" s="158"/>
      <c r="AR18" s="158"/>
      <c r="AS18" s="158"/>
      <c r="AT18" s="158"/>
      <c r="AU18" s="158"/>
      <c r="AV18" s="158"/>
      <c r="AW18" s="158"/>
      <c r="AX18" s="158"/>
      <c r="AY18" s="158"/>
      <c r="AZ18" s="158"/>
      <c r="BA18" s="158"/>
      <c r="BB18" s="158"/>
      <c r="BC18" s="158"/>
      <c r="BD18" s="158"/>
      <c r="BE18" s="158"/>
      <c r="BF18" s="158"/>
      <c r="BG18" s="158"/>
      <c r="BH18" s="158"/>
      <c r="BI18" s="158"/>
      <c r="BJ18" s="158"/>
      <c r="BK18" s="158"/>
      <c r="BL18" s="158"/>
      <c r="BM18" s="158"/>
      <c r="BN18" s="158"/>
      <c r="BO18" s="158"/>
    </row>
    <row r="19" spans="1:67" s="159" customFormat="1" ht="21" customHeight="1">
      <c r="A19" s="157"/>
      <c r="B19" s="157"/>
      <c r="C19" s="157"/>
      <c r="D19" s="157"/>
      <c r="E19" s="165" t="s">
        <v>23</v>
      </c>
      <c r="F19" s="352">
        <f>SUM(F3:F18)</f>
        <v>0</v>
      </c>
      <c r="G19" s="164" t="s">
        <v>127</v>
      </c>
      <c r="H19" s="157"/>
      <c r="I19" s="157"/>
      <c r="J19" s="157"/>
      <c r="K19" s="157"/>
      <c r="L19" s="157"/>
      <c r="M19" s="157"/>
      <c r="N19" s="161"/>
      <c r="O19" s="157"/>
      <c r="P19" s="157"/>
      <c r="Q19" s="157"/>
      <c r="R19" s="157"/>
      <c r="S19" s="157"/>
      <c r="T19" s="157"/>
      <c r="U19" s="157"/>
      <c r="V19" s="157"/>
      <c r="W19" s="157"/>
      <c r="X19" s="157"/>
      <c r="Y19" s="157"/>
      <c r="Z19" s="157"/>
      <c r="AA19" s="157"/>
      <c r="AB19" s="157"/>
      <c r="AC19" s="157"/>
      <c r="AD19" s="157"/>
      <c r="AE19" s="157"/>
      <c r="AF19" s="157"/>
      <c r="AI19" s="158"/>
      <c r="AJ19" s="158"/>
      <c r="AK19" s="158"/>
      <c r="AL19" s="158"/>
      <c r="AM19" s="158"/>
      <c r="AN19" s="158"/>
      <c r="AO19" s="158"/>
      <c r="AP19" s="158"/>
      <c r="AQ19" s="158"/>
      <c r="AR19" s="158"/>
      <c r="AS19" s="158"/>
      <c r="AT19" s="158"/>
      <c r="AU19" s="158"/>
      <c r="AV19" s="158"/>
      <c r="AW19" s="158"/>
      <c r="AX19" s="158"/>
      <c r="AY19" s="158"/>
      <c r="AZ19" s="158"/>
      <c r="BA19" s="158"/>
      <c r="BB19" s="158"/>
      <c r="BC19" s="158"/>
      <c r="BD19" s="158"/>
      <c r="BE19" s="158"/>
      <c r="BF19" s="158"/>
      <c r="BG19" s="158"/>
      <c r="BH19" s="158"/>
      <c r="BI19" s="158"/>
      <c r="BJ19" s="158"/>
      <c r="BK19" s="158"/>
      <c r="BL19" s="158"/>
      <c r="BM19" s="158"/>
      <c r="BN19" s="158"/>
      <c r="BO19" s="158"/>
    </row>
    <row r="20" spans="1:67" s="159" customFormat="1" ht="21" customHeight="1">
      <c r="A20" s="157" t="s">
        <v>130</v>
      </c>
      <c r="B20" s="157"/>
      <c r="C20" s="157"/>
      <c r="D20" s="157"/>
      <c r="E20" s="157"/>
      <c r="F20" s="157"/>
      <c r="G20" s="157"/>
      <c r="H20" s="157"/>
      <c r="I20" s="157"/>
      <c r="J20" s="157"/>
      <c r="K20" s="157"/>
      <c r="L20" s="157"/>
      <c r="M20" s="157"/>
      <c r="N20" s="161"/>
      <c r="O20" s="157"/>
      <c r="P20" s="157"/>
      <c r="Q20" s="157"/>
      <c r="R20" s="157"/>
      <c r="S20" s="157"/>
      <c r="T20" s="157"/>
      <c r="U20" s="157"/>
      <c r="V20" s="157"/>
      <c r="W20" s="157"/>
      <c r="X20" s="157"/>
      <c r="Y20" s="157"/>
      <c r="Z20" s="157"/>
      <c r="AA20" s="157"/>
      <c r="AB20" s="157"/>
      <c r="AC20" s="157"/>
      <c r="AD20" s="157"/>
      <c r="AE20" s="157"/>
      <c r="AF20" s="157"/>
      <c r="AI20" s="158"/>
      <c r="AJ20" s="158"/>
      <c r="AK20" s="158"/>
      <c r="AL20" s="158"/>
      <c r="AM20" s="158"/>
      <c r="AN20" s="158"/>
      <c r="AO20" s="158"/>
      <c r="AP20" s="158"/>
      <c r="AQ20" s="158"/>
      <c r="AR20" s="158"/>
      <c r="AS20" s="158"/>
      <c r="AT20" s="158"/>
      <c r="AU20" s="158"/>
      <c r="AV20" s="158"/>
      <c r="AW20" s="158"/>
      <c r="AX20" s="158"/>
      <c r="AY20" s="158"/>
      <c r="AZ20" s="158"/>
      <c r="BA20" s="158"/>
      <c r="BB20" s="158"/>
      <c r="BC20" s="158"/>
      <c r="BD20" s="158"/>
      <c r="BE20" s="158"/>
      <c r="BF20" s="158"/>
      <c r="BG20" s="158"/>
      <c r="BH20" s="158"/>
      <c r="BI20" s="158"/>
      <c r="BJ20" s="158"/>
      <c r="BK20" s="158"/>
      <c r="BL20" s="158"/>
      <c r="BM20" s="158"/>
      <c r="BN20" s="158"/>
      <c r="BO20" s="158"/>
    </row>
    <row r="21" spans="1:67" s="159" customFormat="1" ht="15.6" customHeight="1">
      <c r="A21" s="157"/>
      <c r="B21" s="157"/>
      <c r="C21" s="157"/>
      <c r="D21" s="157"/>
      <c r="E21" s="157"/>
      <c r="F21" s="157"/>
      <c r="G21" s="157"/>
      <c r="H21" s="157"/>
      <c r="I21" s="157"/>
      <c r="J21" s="157"/>
      <c r="K21" s="157"/>
      <c r="L21" s="157"/>
      <c r="M21" s="157"/>
      <c r="N21" s="161"/>
      <c r="O21" s="157"/>
      <c r="P21" s="157"/>
      <c r="Q21" s="157"/>
      <c r="R21" s="157"/>
      <c r="S21" s="157"/>
      <c r="T21" s="157"/>
      <c r="U21" s="157"/>
      <c r="V21" s="157"/>
      <c r="W21" s="157"/>
      <c r="X21" s="157"/>
      <c r="Y21" s="157"/>
      <c r="Z21" s="157"/>
      <c r="AA21" s="157"/>
      <c r="AB21" s="157"/>
      <c r="AC21" s="157"/>
      <c r="AD21" s="157"/>
      <c r="AE21" s="157"/>
      <c r="AF21" s="157"/>
      <c r="AI21" s="158"/>
      <c r="AJ21" s="158"/>
      <c r="AK21" s="158"/>
      <c r="AL21" s="158"/>
      <c r="AM21" s="158"/>
      <c r="AN21" s="158"/>
      <c r="AO21" s="158"/>
      <c r="AP21" s="158"/>
      <c r="AQ21" s="158"/>
      <c r="AR21" s="158"/>
      <c r="AS21" s="158"/>
      <c r="AT21" s="158"/>
      <c r="AU21" s="158"/>
      <c r="AV21" s="158"/>
      <c r="AW21" s="158"/>
      <c r="AX21" s="158"/>
      <c r="AY21" s="158"/>
      <c r="AZ21" s="158"/>
      <c r="BA21" s="158"/>
      <c r="BB21" s="158"/>
      <c r="BC21" s="158"/>
      <c r="BD21" s="158"/>
      <c r="BE21" s="158"/>
      <c r="BF21" s="158"/>
      <c r="BG21" s="158"/>
      <c r="BH21" s="158"/>
      <c r="BI21" s="158"/>
      <c r="BJ21" s="158"/>
      <c r="BK21" s="158"/>
      <c r="BL21" s="158"/>
      <c r="BM21" s="158"/>
      <c r="BN21" s="158"/>
      <c r="BO21" s="158"/>
    </row>
    <row r="22" spans="1:67" s="159" customFormat="1" ht="15.6" customHeight="1">
      <c r="A22" s="157"/>
      <c r="B22" s="157"/>
      <c r="C22" s="157"/>
      <c r="D22" s="157"/>
      <c r="E22" s="157"/>
      <c r="F22" s="157"/>
      <c r="G22" s="157"/>
      <c r="H22" s="157"/>
      <c r="I22" s="157"/>
      <c r="J22" s="157"/>
      <c r="K22" s="157"/>
      <c r="L22" s="157"/>
      <c r="M22" s="157"/>
      <c r="N22" s="161"/>
      <c r="O22" s="157"/>
      <c r="P22" s="157"/>
      <c r="Q22" s="157"/>
      <c r="R22" s="157"/>
      <c r="S22" s="157"/>
      <c r="T22" s="157"/>
      <c r="U22" s="157"/>
      <c r="V22" s="157"/>
      <c r="W22" s="157"/>
      <c r="X22" s="157"/>
      <c r="Y22" s="157"/>
      <c r="Z22" s="157"/>
      <c r="AA22" s="157"/>
      <c r="AB22" s="157"/>
      <c r="AC22" s="157"/>
      <c r="AD22" s="157"/>
      <c r="AE22" s="157"/>
      <c r="AF22" s="157"/>
      <c r="AI22" s="158"/>
      <c r="AJ22" s="158"/>
      <c r="AK22" s="158"/>
      <c r="AL22" s="158"/>
      <c r="AM22" s="158"/>
      <c r="AN22" s="158"/>
      <c r="AO22" s="158"/>
      <c r="AP22" s="158"/>
      <c r="AQ22" s="158"/>
      <c r="AR22" s="158"/>
      <c r="AS22" s="158"/>
      <c r="AT22" s="158"/>
      <c r="AU22" s="158"/>
      <c r="AV22" s="158"/>
      <c r="AW22" s="158"/>
      <c r="AX22" s="158"/>
      <c r="AY22" s="158"/>
      <c r="AZ22" s="158"/>
      <c r="BA22" s="158"/>
      <c r="BB22" s="158"/>
      <c r="BC22" s="158"/>
      <c r="BD22" s="158"/>
      <c r="BE22" s="158"/>
      <c r="BF22" s="158"/>
      <c r="BG22" s="158"/>
      <c r="BH22" s="158"/>
      <c r="BI22" s="158"/>
      <c r="BJ22" s="158"/>
      <c r="BK22" s="158"/>
      <c r="BL22" s="158"/>
      <c r="BM22" s="158"/>
      <c r="BN22" s="158"/>
      <c r="BO22" s="158"/>
    </row>
    <row r="23" spans="1:67" s="159" customFormat="1" ht="18" customHeight="1">
      <c r="A23" s="166" t="s">
        <v>131</v>
      </c>
      <c r="B23" s="157"/>
      <c r="C23" s="157"/>
      <c r="D23" s="157"/>
      <c r="E23" s="157"/>
      <c r="F23" s="157"/>
      <c r="G23" s="157"/>
      <c r="H23" s="157"/>
      <c r="I23" s="157"/>
      <c r="J23" s="157"/>
      <c r="K23" s="157"/>
      <c r="L23" s="157"/>
      <c r="M23" s="157"/>
      <c r="N23" s="161"/>
      <c r="O23" s="157"/>
      <c r="P23" s="157"/>
      <c r="Q23" s="157"/>
      <c r="R23" s="157"/>
      <c r="S23" s="157"/>
      <c r="T23" s="157"/>
      <c r="U23" s="157"/>
      <c r="V23" s="157"/>
      <c r="W23" s="157"/>
      <c r="X23" s="157"/>
      <c r="Y23" s="157"/>
      <c r="Z23" s="157"/>
      <c r="AA23" s="157"/>
      <c r="AB23" s="157"/>
      <c r="AC23" s="157"/>
      <c r="AD23" s="157"/>
      <c r="AE23" s="157"/>
      <c r="AF23" s="157"/>
      <c r="AI23" s="158"/>
      <c r="AJ23" s="158"/>
      <c r="AK23" s="158"/>
      <c r="AL23" s="158"/>
      <c r="AM23" s="158"/>
      <c r="AN23" s="158"/>
      <c r="AO23" s="158"/>
      <c r="AP23" s="158"/>
      <c r="AQ23" s="158"/>
      <c r="AR23" s="158"/>
      <c r="AS23" s="158"/>
      <c r="AT23" s="158"/>
      <c r="AU23" s="158"/>
      <c r="AV23" s="158"/>
      <c r="AW23" s="158"/>
      <c r="AX23" s="158"/>
      <c r="AY23" s="158"/>
      <c r="AZ23" s="158"/>
      <c r="BA23" s="158"/>
      <c r="BB23" s="158"/>
      <c r="BC23" s="158"/>
      <c r="BD23" s="158"/>
      <c r="BE23" s="158"/>
      <c r="BF23" s="158"/>
      <c r="BG23" s="158"/>
      <c r="BH23" s="158"/>
      <c r="BI23" s="158"/>
      <c r="BJ23" s="158"/>
      <c r="BK23" s="158"/>
      <c r="BL23" s="158"/>
      <c r="BM23" s="158"/>
      <c r="BN23" s="158"/>
      <c r="BO23" s="158"/>
    </row>
    <row r="24" spans="1:67" s="159" customFormat="1" ht="18" customHeight="1">
      <c r="A24" s="166" t="s">
        <v>132</v>
      </c>
      <c r="B24" s="157"/>
      <c r="C24" s="157"/>
      <c r="D24" s="157"/>
      <c r="E24" s="157"/>
      <c r="F24" s="157"/>
      <c r="G24" s="157"/>
      <c r="H24" s="157"/>
      <c r="I24" s="157"/>
      <c r="J24" s="157"/>
      <c r="K24" s="157"/>
      <c r="L24" s="157"/>
      <c r="M24" s="157"/>
      <c r="N24" s="161"/>
      <c r="O24" s="157"/>
      <c r="P24" s="157"/>
      <c r="Q24" s="157"/>
      <c r="R24" s="157"/>
      <c r="S24" s="157"/>
      <c r="T24" s="157"/>
      <c r="U24" s="157"/>
      <c r="V24" s="157"/>
      <c r="W24" s="157"/>
      <c r="X24" s="157"/>
      <c r="Y24" s="157"/>
      <c r="Z24" s="157"/>
      <c r="AA24" s="157"/>
      <c r="AB24" s="157"/>
      <c r="AC24" s="157"/>
      <c r="AD24" s="157"/>
      <c r="AE24" s="157"/>
      <c r="AF24" s="157"/>
      <c r="AI24" s="158"/>
      <c r="AJ24" s="158"/>
      <c r="AK24" s="158"/>
      <c r="AL24" s="158"/>
      <c r="AM24" s="158"/>
      <c r="AN24" s="158"/>
      <c r="AO24" s="158"/>
      <c r="AP24" s="158"/>
      <c r="AQ24" s="158"/>
      <c r="AR24" s="158"/>
      <c r="AS24" s="158"/>
      <c r="AT24" s="158"/>
      <c r="AU24" s="158"/>
      <c r="AV24" s="158"/>
      <c r="AW24" s="158"/>
      <c r="AX24" s="158"/>
      <c r="AY24" s="158"/>
      <c r="AZ24" s="158"/>
      <c r="BA24" s="158"/>
      <c r="BB24" s="158"/>
      <c r="BC24" s="158"/>
      <c r="BD24" s="158"/>
      <c r="BE24" s="158"/>
      <c r="BF24" s="158"/>
      <c r="BG24" s="158"/>
      <c r="BH24" s="158"/>
      <c r="BI24" s="158"/>
      <c r="BJ24" s="158"/>
      <c r="BK24" s="158"/>
      <c r="BL24" s="158"/>
      <c r="BM24" s="158"/>
      <c r="BN24" s="158"/>
      <c r="BO24" s="158"/>
    </row>
    <row r="25" spans="1:67" s="159" customFormat="1" ht="18" customHeight="1">
      <c r="A25" s="166" t="s">
        <v>133</v>
      </c>
      <c r="B25" s="157"/>
      <c r="C25" s="157"/>
      <c r="D25" s="157"/>
      <c r="E25" s="157"/>
      <c r="F25" s="157"/>
      <c r="G25" s="157"/>
      <c r="H25" s="157"/>
      <c r="I25" s="157"/>
      <c r="J25" s="157"/>
      <c r="K25" s="157"/>
      <c r="L25" s="157"/>
      <c r="M25" s="157"/>
      <c r="N25" s="161"/>
      <c r="O25" s="157"/>
      <c r="P25" s="157"/>
      <c r="Q25" s="157"/>
      <c r="R25" s="157"/>
      <c r="S25" s="157"/>
      <c r="T25" s="157"/>
      <c r="U25" s="157"/>
      <c r="V25" s="157"/>
      <c r="W25" s="157"/>
      <c r="X25" s="157"/>
      <c r="Y25" s="157"/>
      <c r="Z25" s="157"/>
      <c r="AA25" s="157"/>
      <c r="AB25" s="157"/>
      <c r="AC25" s="157"/>
      <c r="AD25" s="157"/>
      <c r="AE25" s="157"/>
      <c r="AF25" s="157"/>
      <c r="AI25" s="158"/>
      <c r="AJ25" s="158"/>
      <c r="AK25" s="158"/>
      <c r="AL25" s="158"/>
      <c r="AM25" s="158"/>
      <c r="AN25" s="158"/>
      <c r="AO25" s="158"/>
      <c r="AP25" s="158"/>
      <c r="AQ25" s="158"/>
      <c r="AR25" s="158"/>
      <c r="AS25" s="158"/>
      <c r="AT25" s="158"/>
      <c r="AU25" s="158"/>
      <c r="AV25" s="158"/>
      <c r="AW25" s="158"/>
      <c r="AX25" s="158"/>
      <c r="AY25" s="158"/>
      <c r="AZ25" s="158"/>
      <c r="BA25" s="158"/>
      <c r="BB25" s="158"/>
      <c r="BC25" s="158"/>
      <c r="BD25" s="158"/>
      <c r="BE25" s="158"/>
      <c r="BF25" s="158"/>
      <c r="BG25" s="158"/>
      <c r="BH25" s="158"/>
      <c r="BI25" s="158"/>
      <c r="BJ25" s="158"/>
      <c r="BK25" s="158"/>
      <c r="BL25" s="158"/>
      <c r="BM25" s="158"/>
      <c r="BN25" s="158"/>
      <c r="BO25" s="158"/>
    </row>
    <row r="26" spans="1:67" s="159" customFormat="1" ht="18" customHeight="1">
      <c r="A26" s="166" t="s">
        <v>134</v>
      </c>
      <c r="B26" s="157"/>
      <c r="C26" s="157"/>
      <c r="D26" s="157"/>
      <c r="E26" s="157"/>
      <c r="F26" s="157"/>
      <c r="G26" s="157"/>
      <c r="H26" s="157"/>
      <c r="I26" s="157"/>
      <c r="J26" s="157"/>
      <c r="K26" s="157"/>
      <c r="L26" s="157"/>
      <c r="M26" s="157"/>
      <c r="N26" s="161"/>
      <c r="O26" s="157"/>
      <c r="P26" s="157"/>
      <c r="Q26" s="157"/>
      <c r="R26" s="157"/>
      <c r="S26" s="157"/>
      <c r="T26" s="157"/>
      <c r="U26" s="157"/>
      <c r="V26" s="157"/>
      <c r="W26" s="157"/>
      <c r="X26" s="157"/>
      <c r="Y26" s="157"/>
      <c r="Z26" s="157"/>
      <c r="AA26" s="157"/>
      <c r="AB26" s="157"/>
      <c r="AC26" s="157"/>
      <c r="AD26" s="157"/>
      <c r="AE26" s="157"/>
      <c r="AF26" s="157"/>
      <c r="AI26" s="158"/>
      <c r="AJ26" s="158"/>
      <c r="AK26" s="158"/>
      <c r="AL26" s="158"/>
      <c r="AM26" s="158"/>
      <c r="AN26" s="158"/>
      <c r="AO26" s="158"/>
      <c r="AP26" s="158"/>
      <c r="AQ26" s="158"/>
      <c r="AR26" s="158"/>
      <c r="AS26" s="158"/>
      <c r="AT26" s="158"/>
      <c r="AU26" s="158"/>
      <c r="AV26" s="158"/>
      <c r="AW26" s="158"/>
      <c r="AX26" s="158"/>
      <c r="AY26" s="158"/>
      <c r="AZ26" s="158"/>
      <c r="BA26" s="158"/>
      <c r="BB26" s="158"/>
      <c r="BC26" s="158"/>
      <c r="BD26" s="158"/>
      <c r="BE26" s="158"/>
      <c r="BF26" s="158"/>
      <c r="BG26" s="158"/>
      <c r="BH26" s="158"/>
      <c r="BI26" s="158"/>
      <c r="BJ26" s="158"/>
      <c r="BK26" s="158"/>
      <c r="BL26" s="158"/>
      <c r="BM26" s="158"/>
      <c r="BN26" s="158"/>
      <c r="BO26" s="158"/>
    </row>
    <row r="27" spans="1:67" s="159" customFormat="1" ht="18" customHeight="1">
      <c r="A27" s="166" t="s">
        <v>135</v>
      </c>
      <c r="B27" s="157"/>
      <c r="C27" s="157"/>
      <c r="D27" s="157"/>
      <c r="E27" s="157"/>
      <c r="F27" s="157"/>
      <c r="G27" s="157"/>
      <c r="H27" s="157"/>
      <c r="I27" s="157"/>
      <c r="J27" s="157"/>
      <c r="K27" s="157"/>
      <c r="L27" s="157"/>
      <c r="M27" s="157"/>
      <c r="N27" s="161"/>
      <c r="O27" s="157"/>
      <c r="P27" s="157"/>
      <c r="Q27" s="157"/>
      <c r="R27" s="157"/>
      <c r="S27" s="157"/>
      <c r="T27" s="157"/>
      <c r="U27" s="157"/>
      <c r="V27" s="157"/>
      <c r="W27" s="157"/>
      <c r="X27" s="157"/>
      <c r="Y27" s="157"/>
      <c r="Z27" s="157"/>
      <c r="AA27" s="157"/>
      <c r="AB27" s="157"/>
      <c r="AC27" s="157"/>
      <c r="AD27" s="157"/>
      <c r="AE27" s="157"/>
      <c r="AF27" s="157"/>
      <c r="AI27" s="158"/>
      <c r="AJ27" s="158"/>
      <c r="AK27" s="158"/>
      <c r="AL27" s="158"/>
      <c r="AM27" s="158"/>
      <c r="AN27" s="158"/>
      <c r="AO27" s="158"/>
      <c r="AP27" s="158"/>
      <c r="AQ27" s="158"/>
      <c r="AR27" s="158"/>
      <c r="AS27" s="158"/>
      <c r="AT27" s="158"/>
      <c r="AU27" s="158"/>
      <c r="AV27" s="158"/>
      <c r="AW27" s="158"/>
      <c r="AX27" s="158"/>
      <c r="AY27" s="158"/>
      <c r="AZ27" s="158"/>
      <c r="BA27" s="158"/>
      <c r="BB27" s="158"/>
      <c r="BC27" s="158"/>
      <c r="BD27" s="158"/>
      <c r="BE27" s="158"/>
      <c r="BF27" s="158"/>
      <c r="BG27" s="158"/>
      <c r="BH27" s="158"/>
      <c r="BI27" s="158"/>
      <c r="BJ27" s="158"/>
      <c r="BK27" s="158"/>
      <c r="BL27" s="158"/>
      <c r="BM27" s="158"/>
      <c r="BN27" s="158"/>
      <c r="BO27" s="158"/>
    </row>
    <row r="28" spans="1:67" s="159" customFormat="1" ht="18" customHeight="1">
      <c r="A28" s="166" t="s">
        <v>136</v>
      </c>
      <c r="B28" s="157"/>
      <c r="C28" s="157"/>
      <c r="D28" s="157"/>
      <c r="E28" s="157"/>
      <c r="F28" s="157"/>
      <c r="G28" s="157"/>
      <c r="H28" s="157"/>
      <c r="I28" s="157"/>
      <c r="J28" s="157"/>
      <c r="K28" s="157"/>
      <c r="L28" s="157"/>
      <c r="M28" s="157"/>
      <c r="N28" s="161"/>
      <c r="O28" s="157"/>
      <c r="P28" s="157"/>
      <c r="Q28" s="157"/>
      <c r="R28" s="157"/>
      <c r="S28" s="157"/>
      <c r="T28" s="157"/>
      <c r="U28" s="157"/>
      <c r="V28" s="157"/>
      <c r="W28" s="157"/>
      <c r="X28" s="157"/>
      <c r="Y28" s="157"/>
      <c r="Z28" s="157"/>
      <c r="AA28" s="157"/>
      <c r="AB28" s="157"/>
      <c r="AC28" s="157"/>
      <c r="AD28" s="157"/>
      <c r="AE28" s="157"/>
      <c r="AF28" s="157"/>
      <c r="AI28" s="158"/>
      <c r="AJ28" s="158"/>
      <c r="AK28" s="158"/>
      <c r="AL28" s="158"/>
      <c r="AM28" s="158"/>
      <c r="AN28" s="158"/>
      <c r="AO28" s="158"/>
      <c r="AP28" s="158"/>
      <c r="AQ28" s="158"/>
      <c r="AR28" s="158"/>
      <c r="AS28" s="158"/>
      <c r="AT28" s="158"/>
      <c r="AU28" s="158"/>
      <c r="AV28" s="158"/>
      <c r="AW28" s="158"/>
      <c r="AX28" s="158"/>
      <c r="AY28" s="158"/>
      <c r="AZ28" s="158"/>
      <c r="BA28" s="158"/>
      <c r="BB28" s="158"/>
      <c r="BC28" s="158"/>
      <c r="BD28" s="158"/>
      <c r="BE28" s="158"/>
      <c r="BF28" s="158"/>
      <c r="BG28" s="158"/>
      <c r="BH28" s="158"/>
      <c r="BI28" s="158"/>
      <c r="BJ28" s="158"/>
      <c r="BK28" s="158"/>
      <c r="BL28" s="158"/>
      <c r="BM28" s="158"/>
      <c r="BN28" s="158"/>
      <c r="BO28" s="158"/>
    </row>
    <row r="29" spans="1:67" s="159" customFormat="1" ht="18" customHeight="1">
      <c r="A29" s="166" t="s">
        <v>137</v>
      </c>
      <c r="B29" s="157"/>
      <c r="C29" s="157"/>
      <c r="D29" s="157"/>
      <c r="E29" s="157"/>
      <c r="F29" s="157"/>
      <c r="G29" s="157"/>
      <c r="H29" s="157"/>
      <c r="I29" s="157"/>
      <c r="J29" s="157"/>
      <c r="K29" s="157"/>
      <c r="L29" s="157"/>
      <c r="M29" s="157"/>
      <c r="N29" s="161"/>
      <c r="O29" s="157"/>
      <c r="P29" s="157"/>
      <c r="Q29" s="157"/>
      <c r="R29" s="157"/>
      <c r="S29" s="157"/>
      <c r="T29" s="157"/>
      <c r="U29" s="157"/>
      <c r="V29" s="157"/>
      <c r="W29" s="157"/>
      <c r="X29" s="157"/>
      <c r="Y29" s="157"/>
      <c r="Z29" s="157"/>
      <c r="AA29" s="157"/>
      <c r="AB29" s="157"/>
      <c r="AC29" s="157"/>
      <c r="AD29" s="157"/>
      <c r="AE29" s="157"/>
      <c r="AF29" s="157"/>
      <c r="AI29" s="158"/>
      <c r="AJ29" s="158"/>
      <c r="AK29" s="158"/>
      <c r="AL29" s="158"/>
      <c r="AM29" s="158"/>
      <c r="AN29" s="158"/>
      <c r="AO29" s="158"/>
      <c r="AP29" s="158"/>
      <c r="AQ29" s="158"/>
      <c r="AR29" s="158"/>
      <c r="AS29" s="158"/>
      <c r="AT29" s="158"/>
      <c r="AU29" s="158"/>
      <c r="AV29" s="158"/>
      <c r="AW29" s="158"/>
      <c r="AX29" s="158"/>
      <c r="AY29" s="158"/>
      <c r="AZ29" s="158"/>
      <c r="BA29" s="158"/>
      <c r="BB29" s="158"/>
      <c r="BC29" s="158"/>
      <c r="BD29" s="158"/>
      <c r="BE29" s="158"/>
      <c r="BF29" s="158"/>
      <c r="BG29" s="158"/>
      <c r="BH29" s="158"/>
      <c r="BI29" s="158"/>
      <c r="BJ29" s="158"/>
      <c r="BK29" s="158"/>
      <c r="BL29" s="158"/>
      <c r="BM29" s="158"/>
      <c r="BN29" s="158"/>
      <c r="BO29" s="158"/>
    </row>
  </sheetData>
  <phoneticPr fontId="1"/>
  <pageMargins left="0.78740157480314965" right="0.39370078740157483" top="0.78740157480314965" bottom="0.59055118110236227" header="0.47244094488188981" footer="0.31496062992125984"/>
  <pageSetup paperSize="9" scale="97" fitToHeight="0"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A84F76-2A79-4EA5-B589-A6409D20B68F}">
  <sheetPr>
    <tabColor rgb="FFCCFFFF"/>
    <pageSetUpPr fitToPage="1"/>
  </sheetPr>
  <dimension ref="A1:BP38"/>
  <sheetViews>
    <sheetView view="pageBreakPreview" topLeftCell="A9" zoomScaleNormal="100" zoomScaleSheetLayoutView="100" workbookViewId="0">
      <selection activeCell="G28" sqref="G28"/>
    </sheetView>
  </sheetViews>
  <sheetFormatPr defaultColWidth="9" defaultRowHeight="14.25"/>
  <cols>
    <col min="1" max="1" width="2.5" style="158" customWidth="1"/>
    <col min="2" max="2" width="6.75" style="158" customWidth="1"/>
    <col min="3" max="3" width="13.125" style="158" customWidth="1"/>
    <col min="4" max="4" width="19.5" style="158" customWidth="1"/>
    <col min="5" max="5" width="9.875" style="158" customWidth="1"/>
    <col min="6" max="6" width="11.75" style="158" customWidth="1"/>
    <col min="7" max="7" width="16.5" style="158" customWidth="1"/>
    <col min="8" max="8" width="16.875" style="158" customWidth="1"/>
    <col min="9" max="9" width="11.25" style="158" customWidth="1"/>
    <col min="10" max="10" width="8.25" style="158" customWidth="1"/>
    <col min="11" max="33" width="2.5" style="158" customWidth="1"/>
    <col min="34" max="34" width="12.125" style="159" customWidth="1"/>
    <col min="35" max="35" width="10.75" style="159" customWidth="1"/>
    <col min="36" max="68" width="2.5" style="158" customWidth="1"/>
    <col min="69" max="16384" width="9" style="158"/>
  </cols>
  <sheetData>
    <row r="1" spans="1:68" s="159" customFormat="1">
      <c r="A1" s="157"/>
      <c r="B1" s="157" t="s">
        <v>138</v>
      </c>
      <c r="C1" s="157"/>
      <c r="D1" s="157"/>
      <c r="E1" s="157"/>
      <c r="F1" s="157"/>
      <c r="G1" s="157"/>
      <c r="H1" s="157"/>
      <c r="I1" s="157"/>
      <c r="J1" s="157"/>
      <c r="K1" s="157"/>
      <c r="L1" s="157"/>
      <c r="M1" s="157"/>
      <c r="N1" s="157"/>
      <c r="O1" s="161"/>
      <c r="P1" s="157"/>
      <c r="Q1" s="157"/>
      <c r="R1" s="157"/>
      <c r="S1" s="157"/>
      <c r="T1" s="157"/>
      <c r="U1" s="157"/>
      <c r="V1" s="157"/>
      <c r="W1" s="157"/>
      <c r="X1" s="157"/>
      <c r="Y1" s="157"/>
      <c r="Z1" s="157"/>
      <c r="AA1" s="157"/>
      <c r="AB1" s="157"/>
      <c r="AC1" s="157"/>
      <c r="AD1" s="157"/>
      <c r="AE1" s="157"/>
      <c r="AF1" s="157"/>
      <c r="AG1" s="157"/>
      <c r="AJ1" s="158"/>
      <c r="AK1" s="158"/>
      <c r="AL1" s="158"/>
      <c r="AM1" s="158"/>
      <c r="AN1" s="158"/>
      <c r="AO1" s="158"/>
      <c r="AP1" s="158"/>
      <c r="AQ1" s="158"/>
      <c r="AR1" s="158"/>
      <c r="AS1" s="158"/>
      <c r="AT1" s="158"/>
      <c r="AU1" s="158"/>
      <c r="AV1" s="158"/>
      <c r="AW1" s="158"/>
      <c r="AX1" s="158"/>
      <c r="AY1" s="158"/>
      <c r="AZ1" s="158"/>
      <c r="BA1" s="158"/>
      <c r="BB1" s="158"/>
      <c r="BC1" s="158"/>
      <c r="BD1" s="158"/>
      <c r="BE1" s="158"/>
      <c r="BF1" s="158"/>
      <c r="BG1" s="158"/>
      <c r="BH1" s="158"/>
      <c r="BI1" s="158"/>
      <c r="BJ1" s="158"/>
      <c r="BK1" s="158"/>
      <c r="BL1" s="158"/>
      <c r="BM1" s="158"/>
      <c r="BN1" s="158"/>
      <c r="BO1" s="158"/>
      <c r="BP1" s="158"/>
    </row>
    <row r="2" spans="1:68" s="159" customFormat="1">
      <c r="A2" s="157"/>
      <c r="B2" s="157" t="s">
        <v>139</v>
      </c>
      <c r="C2" s="157"/>
      <c r="D2" s="157"/>
      <c r="E2" s="157"/>
      <c r="F2" s="157"/>
      <c r="G2" s="157"/>
      <c r="H2" s="157"/>
      <c r="I2" s="157"/>
      <c r="J2" s="157"/>
      <c r="K2" s="157"/>
      <c r="L2" s="157"/>
      <c r="M2" s="157"/>
      <c r="N2" s="157"/>
      <c r="O2" s="161"/>
      <c r="P2" s="157"/>
      <c r="Q2" s="157"/>
      <c r="R2" s="157"/>
      <c r="S2" s="157"/>
      <c r="T2" s="157"/>
      <c r="U2" s="157"/>
      <c r="V2" s="157"/>
      <c r="W2" s="157"/>
      <c r="X2" s="157"/>
      <c r="Y2" s="157"/>
      <c r="Z2" s="157"/>
      <c r="AA2" s="157"/>
      <c r="AB2" s="157"/>
      <c r="AC2" s="157"/>
      <c r="AD2" s="157"/>
      <c r="AE2" s="157"/>
      <c r="AF2" s="157"/>
      <c r="AG2" s="157"/>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c r="BP2" s="158"/>
    </row>
    <row r="3" spans="1:68" s="159" customFormat="1" ht="18" customHeight="1">
      <c r="A3" s="157"/>
      <c r="B3" s="397" t="s">
        <v>422</v>
      </c>
      <c r="C3" s="397"/>
      <c r="D3" s="397"/>
      <c r="E3" s="397"/>
      <c r="F3" s="397"/>
      <c r="G3" s="397"/>
      <c r="H3" s="397"/>
      <c r="I3" s="397"/>
      <c r="J3" s="397"/>
      <c r="K3" s="157"/>
      <c r="L3" s="157"/>
      <c r="M3" s="157"/>
      <c r="N3" s="157"/>
      <c r="O3" s="161"/>
      <c r="P3" s="157"/>
      <c r="Q3" s="157"/>
      <c r="R3" s="157"/>
      <c r="S3" s="157"/>
      <c r="T3" s="157"/>
      <c r="U3" s="157"/>
      <c r="V3" s="157"/>
      <c r="W3" s="157"/>
      <c r="X3" s="157"/>
      <c r="Y3" s="157"/>
      <c r="Z3" s="157"/>
      <c r="AA3" s="157"/>
      <c r="AB3" s="157"/>
      <c r="AC3" s="157"/>
      <c r="AD3" s="157"/>
      <c r="AE3" s="157"/>
      <c r="AF3" s="157"/>
      <c r="AG3" s="157"/>
      <c r="AJ3" s="158"/>
      <c r="AK3" s="158"/>
      <c r="AL3" s="158"/>
      <c r="AM3" s="158"/>
      <c r="AN3" s="158"/>
      <c r="AO3" s="158"/>
      <c r="AP3" s="158"/>
      <c r="AQ3" s="158"/>
      <c r="AR3" s="158"/>
      <c r="AS3" s="158"/>
      <c r="AT3" s="158"/>
      <c r="AU3" s="158"/>
      <c r="AV3" s="158"/>
      <c r="AW3" s="158"/>
      <c r="AX3" s="158"/>
      <c r="AY3" s="158"/>
      <c r="AZ3" s="158"/>
      <c r="BA3" s="158"/>
      <c r="BB3" s="158"/>
      <c r="BC3" s="158"/>
      <c r="BD3" s="158"/>
      <c r="BE3" s="158"/>
      <c r="BF3" s="158"/>
      <c r="BG3" s="158"/>
      <c r="BH3" s="158"/>
      <c r="BI3" s="158"/>
      <c r="BJ3" s="158"/>
      <c r="BK3" s="158"/>
      <c r="BL3" s="158"/>
      <c r="BM3" s="158"/>
      <c r="BN3" s="158"/>
      <c r="BO3" s="158"/>
      <c r="BP3" s="158"/>
    </row>
    <row r="4" spans="1:68" s="159" customFormat="1">
      <c r="A4" s="157"/>
      <c r="C4" s="157"/>
      <c r="D4" s="157"/>
      <c r="E4" s="157"/>
      <c r="F4" s="157"/>
      <c r="G4" s="157"/>
      <c r="H4" s="157"/>
      <c r="I4" s="157"/>
      <c r="J4" s="157"/>
      <c r="K4" s="157"/>
      <c r="L4" s="157"/>
      <c r="M4" s="157"/>
      <c r="N4" s="157"/>
      <c r="O4" s="161"/>
      <c r="P4" s="157"/>
      <c r="Q4" s="157"/>
      <c r="R4" s="157"/>
      <c r="S4" s="157"/>
      <c r="T4" s="157"/>
      <c r="U4" s="157"/>
      <c r="V4" s="157"/>
      <c r="W4" s="157"/>
      <c r="X4" s="157"/>
      <c r="Y4" s="157"/>
      <c r="Z4" s="157"/>
      <c r="AA4" s="157"/>
      <c r="AB4" s="157"/>
      <c r="AC4" s="157"/>
      <c r="AD4" s="157"/>
      <c r="AE4" s="157"/>
      <c r="AF4" s="157"/>
      <c r="AG4" s="157"/>
      <c r="AJ4" s="158"/>
      <c r="AK4" s="158"/>
      <c r="AL4" s="158"/>
      <c r="AM4" s="158"/>
      <c r="AN4" s="158"/>
      <c r="AO4" s="158"/>
      <c r="AP4" s="158"/>
      <c r="AQ4" s="158"/>
      <c r="AR4" s="158"/>
      <c r="AS4" s="158"/>
      <c r="AT4" s="158"/>
      <c r="AU4" s="158"/>
      <c r="AV4" s="158"/>
      <c r="AW4" s="158"/>
      <c r="AX4" s="158"/>
      <c r="AY4" s="158"/>
      <c r="AZ4" s="158"/>
      <c r="BA4" s="158"/>
      <c r="BB4" s="158"/>
      <c r="BC4" s="158"/>
      <c r="BD4" s="158"/>
      <c r="BE4" s="158"/>
      <c r="BF4" s="158"/>
      <c r="BG4" s="158"/>
      <c r="BH4" s="158"/>
      <c r="BI4" s="158"/>
      <c r="BJ4" s="158"/>
      <c r="BK4" s="158"/>
      <c r="BL4" s="158"/>
      <c r="BM4" s="158"/>
      <c r="BN4" s="158"/>
      <c r="BO4" s="158"/>
      <c r="BP4" s="158"/>
    </row>
    <row r="5" spans="1:68" s="159" customFormat="1">
      <c r="A5" s="157"/>
      <c r="B5" s="348" t="str">
        <f>'R8管理シート'!D12&amp;"の燃料購入予定数量等設定の内訳は以下のとおりです。"</f>
        <v>の燃料購入予定数量等設定の内訳は以下のとおりです。</v>
      </c>
      <c r="C5" s="157"/>
      <c r="D5" s="157"/>
      <c r="E5" s="157"/>
      <c r="F5" s="157"/>
      <c r="G5" s="157"/>
      <c r="H5" s="157"/>
      <c r="I5" s="157"/>
      <c r="J5" s="157"/>
      <c r="K5" s="157"/>
      <c r="L5" s="157"/>
      <c r="M5" s="157"/>
      <c r="N5" s="157"/>
      <c r="O5" s="161"/>
      <c r="P5" s="157"/>
      <c r="Q5" s="157"/>
      <c r="R5" s="157"/>
      <c r="S5" s="157"/>
      <c r="T5" s="157"/>
      <c r="U5" s="157"/>
      <c r="V5" s="157"/>
      <c r="W5" s="157"/>
      <c r="X5" s="157"/>
      <c r="Y5" s="157"/>
      <c r="Z5" s="157"/>
      <c r="AA5" s="157"/>
      <c r="AB5" s="157"/>
      <c r="AC5" s="157"/>
      <c r="AD5" s="157"/>
      <c r="AE5" s="157"/>
      <c r="AF5" s="157"/>
      <c r="AG5" s="157"/>
      <c r="AJ5" s="158"/>
      <c r="AK5" s="158"/>
      <c r="AL5" s="158"/>
      <c r="AM5" s="158"/>
      <c r="AN5" s="158"/>
      <c r="AO5" s="158"/>
      <c r="AP5" s="158"/>
      <c r="AQ5" s="158"/>
      <c r="AR5" s="158"/>
      <c r="AS5" s="158"/>
      <c r="AT5" s="158"/>
      <c r="AU5" s="158"/>
      <c r="AV5" s="158"/>
      <c r="AW5" s="158"/>
      <c r="AX5" s="158"/>
      <c r="AY5" s="158"/>
      <c r="AZ5" s="158"/>
      <c r="BA5" s="158"/>
      <c r="BB5" s="158"/>
      <c r="BC5" s="158"/>
      <c r="BD5" s="158"/>
      <c r="BE5" s="158"/>
      <c r="BF5" s="158"/>
      <c r="BG5" s="158"/>
      <c r="BH5" s="158"/>
      <c r="BI5" s="158"/>
      <c r="BJ5" s="158"/>
      <c r="BK5" s="158"/>
      <c r="BL5" s="158"/>
      <c r="BM5" s="158"/>
      <c r="BN5" s="158"/>
      <c r="BO5" s="158"/>
      <c r="BP5" s="158"/>
    </row>
    <row r="6" spans="1:68" s="159" customFormat="1">
      <c r="A6" s="157"/>
      <c r="B6" s="157"/>
      <c r="C6" s="157"/>
      <c r="D6" s="157"/>
      <c r="E6" s="157"/>
      <c r="F6" s="157"/>
      <c r="G6" s="157"/>
      <c r="H6" s="157"/>
      <c r="I6" s="157"/>
      <c r="J6" s="157"/>
      <c r="K6" s="157"/>
      <c r="L6" s="157"/>
      <c r="M6" s="157"/>
      <c r="N6" s="157"/>
      <c r="O6" s="161"/>
      <c r="P6" s="157"/>
      <c r="Q6" s="157"/>
      <c r="R6" s="157"/>
      <c r="S6" s="157"/>
      <c r="T6" s="157"/>
      <c r="U6" s="157"/>
      <c r="V6" s="157"/>
      <c r="W6" s="157"/>
      <c r="X6" s="157"/>
      <c r="Y6" s="157"/>
      <c r="Z6" s="157"/>
      <c r="AA6" s="157"/>
      <c r="AB6" s="157"/>
      <c r="AC6" s="157"/>
      <c r="AD6" s="157"/>
      <c r="AE6" s="157"/>
      <c r="AF6" s="157"/>
      <c r="AG6" s="157"/>
      <c r="AJ6" s="158"/>
      <c r="AK6" s="158"/>
      <c r="AL6" s="158"/>
      <c r="AM6" s="158"/>
      <c r="AN6" s="158"/>
      <c r="AO6" s="158"/>
      <c r="AP6" s="158"/>
      <c r="AQ6" s="158"/>
      <c r="AR6" s="158"/>
      <c r="AS6" s="158"/>
      <c r="AT6" s="158"/>
      <c r="AU6" s="158"/>
      <c r="AV6" s="158"/>
      <c r="AW6" s="158"/>
      <c r="AX6" s="158"/>
      <c r="AY6" s="158"/>
      <c r="AZ6" s="158"/>
      <c r="BA6" s="158"/>
      <c r="BB6" s="158"/>
      <c r="BC6" s="158"/>
      <c r="BD6" s="158"/>
      <c r="BE6" s="158"/>
      <c r="BF6" s="158"/>
      <c r="BG6" s="158"/>
      <c r="BH6" s="158"/>
      <c r="BI6" s="158"/>
      <c r="BJ6" s="158"/>
      <c r="BK6" s="158"/>
      <c r="BL6" s="158"/>
      <c r="BM6" s="158"/>
      <c r="BN6" s="158"/>
      <c r="BO6" s="158"/>
      <c r="BP6" s="158"/>
    </row>
    <row r="7" spans="1:68" s="159" customFormat="1">
      <c r="A7" s="157"/>
      <c r="B7" s="157" t="s">
        <v>140</v>
      </c>
      <c r="C7" s="157"/>
      <c r="D7" s="353" t="str">
        <f>DBCS('R8管理シート'!O32)</f>
        <v>０</v>
      </c>
      <c r="E7" s="157" t="s">
        <v>172</v>
      </c>
      <c r="F7" s="157"/>
      <c r="G7" s="157"/>
      <c r="H7" s="157"/>
      <c r="I7" s="157"/>
      <c r="J7" s="157"/>
      <c r="K7" s="157"/>
      <c r="L7" s="157"/>
      <c r="M7" s="157"/>
      <c r="N7" s="157"/>
      <c r="O7" s="161"/>
      <c r="P7" s="157"/>
      <c r="Q7" s="157"/>
      <c r="R7" s="157"/>
      <c r="S7" s="157"/>
      <c r="T7" s="157"/>
      <c r="U7" s="157"/>
      <c r="V7" s="157"/>
      <c r="W7" s="157"/>
      <c r="X7" s="157"/>
      <c r="Y7" s="157"/>
      <c r="Z7" s="157"/>
      <c r="AA7" s="157"/>
      <c r="AB7" s="157"/>
      <c r="AC7" s="157"/>
      <c r="AD7" s="157"/>
      <c r="AE7" s="157"/>
      <c r="AF7" s="157"/>
      <c r="AG7" s="157"/>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c r="BM7" s="158"/>
      <c r="BN7" s="158"/>
      <c r="BO7" s="158"/>
      <c r="BP7" s="158"/>
    </row>
    <row r="8" spans="1:68" s="159" customFormat="1">
      <c r="A8" s="157"/>
      <c r="B8" s="157"/>
      <c r="C8" s="157"/>
      <c r="D8" s="157"/>
      <c r="E8" s="157"/>
      <c r="F8" s="157"/>
      <c r="G8" s="157"/>
      <c r="H8" s="157"/>
      <c r="I8" s="157"/>
      <c r="J8" s="157"/>
      <c r="K8" s="157"/>
      <c r="L8" s="157"/>
      <c r="M8" s="157"/>
      <c r="N8" s="157"/>
      <c r="O8" s="161"/>
      <c r="P8" s="157"/>
      <c r="Q8" s="157"/>
      <c r="R8" s="157"/>
      <c r="S8" s="157"/>
      <c r="T8" s="157"/>
      <c r="U8" s="157"/>
      <c r="V8" s="157"/>
      <c r="W8" s="157"/>
      <c r="X8" s="157"/>
      <c r="Y8" s="157"/>
      <c r="Z8" s="157"/>
      <c r="AA8" s="157"/>
      <c r="AB8" s="157"/>
      <c r="AC8" s="157"/>
      <c r="AD8" s="157"/>
      <c r="AE8" s="157"/>
      <c r="AF8" s="157"/>
      <c r="AG8" s="157"/>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c r="BM8" s="158"/>
      <c r="BN8" s="158"/>
      <c r="BO8" s="158"/>
      <c r="BP8" s="158"/>
    </row>
    <row r="9" spans="1:68" s="159" customFormat="1">
      <c r="A9" s="157"/>
      <c r="B9" s="157" t="s">
        <v>141</v>
      </c>
      <c r="C9" s="157"/>
      <c r="D9" s="157"/>
      <c r="E9" s="157"/>
      <c r="F9" s="157"/>
      <c r="G9" s="157"/>
      <c r="H9" s="157"/>
      <c r="I9" s="157"/>
      <c r="J9" s="157"/>
      <c r="K9" s="157"/>
      <c r="L9" s="157"/>
      <c r="M9" s="157"/>
      <c r="N9" s="157"/>
      <c r="O9" s="161"/>
      <c r="P9" s="157"/>
      <c r="Q9" s="157"/>
      <c r="R9" s="157"/>
      <c r="S9" s="157"/>
      <c r="T9" s="157"/>
      <c r="U9" s="157"/>
      <c r="V9" s="157"/>
      <c r="W9" s="157"/>
      <c r="X9" s="157"/>
      <c r="Y9" s="157"/>
      <c r="Z9" s="157"/>
      <c r="AA9" s="157"/>
      <c r="AB9" s="157"/>
      <c r="AC9" s="157"/>
      <c r="AD9" s="157"/>
      <c r="AE9" s="157"/>
      <c r="AF9" s="157"/>
      <c r="AG9" s="157"/>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c r="BM9" s="158"/>
      <c r="BN9" s="158"/>
      <c r="BO9" s="158"/>
      <c r="BP9" s="158"/>
    </row>
    <row r="10" spans="1:68" s="159" customFormat="1" ht="34.15" customHeight="1">
      <c r="A10" s="157"/>
      <c r="B10" s="408" t="s">
        <v>142</v>
      </c>
      <c r="C10" s="408" t="s">
        <v>143</v>
      </c>
      <c r="D10" s="408" t="s">
        <v>144</v>
      </c>
      <c r="E10" s="167" t="s">
        <v>145</v>
      </c>
      <c r="F10" s="167" t="s">
        <v>116</v>
      </c>
      <c r="G10" s="167" t="s">
        <v>150</v>
      </c>
      <c r="H10" s="167" t="s">
        <v>153</v>
      </c>
      <c r="I10" s="409" t="s">
        <v>151</v>
      </c>
      <c r="J10" s="408" t="s">
        <v>152</v>
      </c>
      <c r="K10" s="157"/>
      <c r="L10" s="157"/>
      <c r="M10" s="157"/>
      <c r="N10" s="157"/>
      <c r="O10" s="161"/>
      <c r="P10" s="157"/>
      <c r="Q10" s="157"/>
      <c r="R10" s="157"/>
      <c r="S10" s="157"/>
      <c r="T10" s="157"/>
      <c r="U10" s="157"/>
      <c r="V10" s="157"/>
      <c r="W10" s="157"/>
      <c r="X10" s="157"/>
      <c r="Y10" s="157"/>
      <c r="Z10" s="157"/>
      <c r="AA10" s="157"/>
      <c r="AB10" s="157"/>
      <c r="AC10" s="157"/>
      <c r="AD10" s="157"/>
      <c r="AE10" s="157"/>
      <c r="AF10" s="157"/>
      <c r="AG10" s="157"/>
      <c r="AJ10" s="158"/>
      <c r="AK10" s="158"/>
      <c r="AL10" s="158"/>
      <c r="AM10" s="158"/>
      <c r="AN10" s="158"/>
      <c r="AO10" s="158"/>
      <c r="AP10" s="158"/>
      <c r="AQ10" s="158"/>
      <c r="AR10" s="158"/>
      <c r="AS10" s="158"/>
      <c r="AT10" s="158"/>
      <c r="AU10" s="158"/>
      <c r="AV10" s="158"/>
      <c r="AW10" s="158"/>
      <c r="AX10" s="158"/>
      <c r="AY10" s="158"/>
      <c r="AZ10" s="158"/>
      <c r="BA10" s="158"/>
      <c r="BB10" s="158"/>
      <c r="BC10" s="158"/>
      <c r="BD10" s="158"/>
      <c r="BE10" s="158"/>
      <c r="BF10" s="158"/>
      <c r="BG10" s="158"/>
      <c r="BH10" s="158"/>
      <c r="BI10" s="158"/>
      <c r="BJ10" s="158"/>
      <c r="BK10" s="158"/>
      <c r="BL10" s="158"/>
      <c r="BM10" s="158"/>
      <c r="BN10" s="158"/>
      <c r="BO10" s="158"/>
      <c r="BP10" s="158"/>
    </row>
    <row r="11" spans="1:68" ht="13.9" customHeight="1">
      <c r="B11" s="405"/>
      <c r="C11" s="405"/>
      <c r="D11" s="405"/>
      <c r="E11" s="168" t="s">
        <v>146</v>
      </c>
      <c r="F11" s="169" t="s">
        <v>57</v>
      </c>
      <c r="G11" s="411" t="s">
        <v>423</v>
      </c>
      <c r="H11" s="411" t="s">
        <v>423</v>
      </c>
      <c r="I11" s="410"/>
      <c r="J11" s="405"/>
    </row>
    <row r="12" spans="1:68" ht="13.9" customHeight="1">
      <c r="B12" s="405"/>
      <c r="C12" s="405"/>
      <c r="D12" s="405"/>
      <c r="E12" s="168" t="s">
        <v>147</v>
      </c>
      <c r="F12" s="169" t="s">
        <v>59</v>
      </c>
      <c r="G12" s="411"/>
      <c r="H12" s="411"/>
      <c r="I12" s="410"/>
      <c r="J12" s="405"/>
    </row>
    <row r="13" spans="1:68" ht="13.9" customHeight="1">
      <c r="B13" s="405"/>
      <c r="C13" s="405"/>
      <c r="D13" s="405"/>
      <c r="E13" s="168" t="s">
        <v>148</v>
      </c>
      <c r="F13" s="169" t="s">
        <v>16</v>
      </c>
      <c r="G13" s="354" t="s">
        <v>173</v>
      </c>
      <c r="H13" s="354" t="s">
        <v>173</v>
      </c>
      <c r="I13" s="410"/>
      <c r="J13" s="405"/>
    </row>
    <row r="14" spans="1:68" ht="13.9" customHeight="1">
      <c r="B14" s="405"/>
      <c r="C14" s="405"/>
      <c r="D14" s="405"/>
      <c r="E14" s="168" t="s">
        <v>149</v>
      </c>
      <c r="F14" s="169" t="s">
        <v>60</v>
      </c>
      <c r="G14" s="354" t="str">
        <f>"("&amp;'R8管理シート'!I12&amp;"～"&amp;'R8管理シート'!J12&amp;")"</f>
        <v>(～)</v>
      </c>
      <c r="H14" s="354" t="str">
        <f>G14</f>
        <v>(～)</v>
      </c>
      <c r="I14" s="410"/>
      <c r="J14" s="405"/>
    </row>
    <row r="15" spans="1:68">
      <c r="B15" s="170"/>
      <c r="C15" s="171"/>
      <c r="D15" s="171"/>
      <c r="E15" s="171"/>
      <c r="F15" s="171"/>
      <c r="G15" s="171"/>
      <c r="H15" s="171"/>
      <c r="I15" s="171"/>
      <c r="J15" s="171"/>
    </row>
    <row r="16" spans="1:68">
      <c r="B16" s="172"/>
      <c r="C16" s="172"/>
      <c r="D16" s="172"/>
      <c r="E16" s="172"/>
      <c r="F16" s="172"/>
      <c r="G16" s="172"/>
      <c r="H16" s="172"/>
      <c r="I16" s="172"/>
      <c r="J16" s="172"/>
    </row>
    <row r="17" spans="2:10">
      <c r="B17" s="172"/>
      <c r="C17" s="172"/>
      <c r="D17" s="172"/>
      <c r="E17" s="172"/>
      <c r="F17" s="172"/>
      <c r="G17" s="172"/>
      <c r="H17" s="172"/>
      <c r="I17" s="172"/>
      <c r="J17" s="172"/>
    </row>
    <row r="18" spans="2:10">
      <c r="B18" s="172"/>
      <c r="C18" s="172"/>
      <c r="D18" s="172"/>
      <c r="E18" s="172"/>
      <c r="F18" s="172"/>
      <c r="G18" s="172"/>
      <c r="H18" s="172"/>
      <c r="I18" s="172"/>
      <c r="J18" s="172"/>
    </row>
    <row r="19" spans="2:10" ht="15" thickBot="1">
      <c r="B19" s="173"/>
      <c r="C19" s="173"/>
      <c r="D19" s="173"/>
      <c r="E19" s="173"/>
      <c r="F19" s="173"/>
      <c r="G19" s="173"/>
      <c r="H19" s="173"/>
      <c r="I19" s="173"/>
      <c r="J19" s="173"/>
    </row>
    <row r="20" spans="2:10" ht="15" thickTop="1">
      <c r="B20" s="403" t="s">
        <v>157</v>
      </c>
      <c r="C20" s="404"/>
      <c r="D20" s="404"/>
      <c r="E20" s="407">
        <v>1.1499999999999999</v>
      </c>
      <c r="F20" s="374" t="s">
        <v>56</v>
      </c>
      <c r="G20" s="363">
        <f>様式７②!D3</f>
        <v>0</v>
      </c>
      <c r="H20" s="363">
        <f>様式７②!F3</f>
        <v>0</v>
      </c>
      <c r="I20" s="364"/>
      <c r="J20" s="364"/>
    </row>
    <row r="21" spans="2:10">
      <c r="B21" s="405"/>
      <c r="C21" s="405"/>
      <c r="D21" s="405"/>
      <c r="E21" s="402"/>
      <c r="F21" s="375" t="s">
        <v>58</v>
      </c>
      <c r="G21" s="365">
        <f>様式７②!D4</f>
        <v>0</v>
      </c>
      <c r="H21" s="365">
        <f>様式７②!F4</f>
        <v>0</v>
      </c>
      <c r="I21" s="366"/>
      <c r="J21" s="366"/>
    </row>
    <row r="22" spans="2:10">
      <c r="B22" s="405"/>
      <c r="C22" s="405"/>
      <c r="D22" s="405"/>
      <c r="E22" s="402"/>
      <c r="F22" s="375" t="s">
        <v>16</v>
      </c>
      <c r="G22" s="365">
        <f>様式７②!D5</f>
        <v>0</v>
      </c>
      <c r="H22" s="365">
        <f>様式７②!F5</f>
        <v>0</v>
      </c>
      <c r="I22" s="366"/>
      <c r="J22" s="366"/>
    </row>
    <row r="23" spans="2:10">
      <c r="B23" s="405"/>
      <c r="C23" s="405"/>
      <c r="D23" s="405"/>
      <c r="E23" s="402"/>
      <c r="F23" s="375" t="s">
        <v>60</v>
      </c>
      <c r="G23" s="365">
        <f>様式７②!D6</f>
        <v>0</v>
      </c>
      <c r="H23" s="365">
        <f>様式７②!F6</f>
        <v>0</v>
      </c>
      <c r="I23" s="366"/>
      <c r="J23" s="366"/>
    </row>
    <row r="24" spans="2:10">
      <c r="B24" s="405"/>
      <c r="C24" s="405"/>
      <c r="D24" s="405"/>
      <c r="E24" s="401">
        <v>1.3</v>
      </c>
      <c r="F24" s="375" t="s">
        <v>56</v>
      </c>
      <c r="G24" s="365">
        <f>様式７②!D7</f>
        <v>0</v>
      </c>
      <c r="H24" s="365">
        <f>様式７②!F7</f>
        <v>0</v>
      </c>
      <c r="I24" s="366"/>
      <c r="J24" s="366"/>
    </row>
    <row r="25" spans="2:10">
      <c r="B25" s="405"/>
      <c r="C25" s="405"/>
      <c r="D25" s="405"/>
      <c r="E25" s="402"/>
      <c r="F25" s="375" t="s">
        <v>58</v>
      </c>
      <c r="G25" s="365">
        <f>様式７②!D8</f>
        <v>0</v>
      </c>
      <c r="H25" s="365">
        <f>様式７②!F8</f>
        <v>0</v>
      </c>
      <c r="I25" s="366"/>
      <c r="J25" s="366"/>
    </row>
    <row r="26" spans="2:10">
      <c r="B26" s="405"/>
      <c r="C26" s="405"/>
      <c r="D26" s="405"/>
      <c r="E26" s="402"/>
      <c r="F26" s="375" t="s">
        <v>16</v>
      </c>
      <c r="G26" s="365">
        <f>様式７②!D9</f>
        <v>0</v>
      </c>
      <c r="H26" s="365">
        <f>様式７②!F9</f>
        <v>0</v>
      </c>
      <c r="I26" s="366"/>
      <c r="J26" s="366"/>
    </row>
    <row r="27" spans="2:10">
      <c r="B27" s="405"/>
      <c r="C27" s="405"/>
      <c r="D27" s="405"/>
      <c r="E27" s="402"/>
      <c r="F27" s="375" t="s">
        <v>60</v>
      </c>
      <c r="G27" s="365">
        <f>様式７②!D10</f>
        <v>0</v>
      </c>
      <c r="H27" s="365">
        <f>様式７②!F10</f>
        <v>0</v>
      </c>
      <c r="I27" s="366"/>
      <c r="J27" s="366"/>
    </row>
    <row r="28" spans="2:10">
      <c r="B28" s="405"/>
      <c r="C28" s="405"/>
      <c r="D28" s="405"/>
      <c r="E28" s="401">
        <v>1.5</v>
      </c>
      <c r="F28" s="375" t="s">
        <v>56</v>
      </c>
      <c r="G28" s="365">
        <f>様式７②!D11</f>
        <v>0</v>
      </c>
      <c r="H28" s="365">
        <f>様式７②!F11</f>
        <v>0</v>
      </c>
      <c r="I28" s="366"/>
      <c r="J28" s="366"/>
    </row>
    <row r="29" spans="2:10">
      <c r="B29" s="405"/>
      <c r="C29" s="405"/>
      <c r="D29" s="405"/>
      <c r="E29" s="402"/>
      <c r="F29" s="375" t="s">
        <v>58</v>
      </c>
      <c r="G29" s="365">
        <f>様式７②!D12</f>
        <v>0</v>
      </c>
      <c r="H29" s="365">
        <f>様式７②!F12</f>
        <v>0</v>
      </c>
      <c r="I29" s="366"/>
      <c r="J29" s="366"/>
    </row>
    <row r="30" spans="2:10">
      <c r="B30" s="405"/>
      <c r="C30" s="405"/>
      <c r="D30" s="405"/>
      <c r="E30" s="402"/>
      <c r="F30" s="375" t="s">
        <v>16</v>
      </c>
      <c r="G30" s="365">
        <f>様式７②!D13</f>
        <v>0</v>
      </c>
      <c r="H30" s="365">
        <f>様式７②!F13</f>
        <v>0</v>
      </c>
      <c r="I30" s="366"/>
      <c r="J30" s="366"/>
    </row>
    <row r="31" spans="2:10">
      <c r="B31" s="405"/>
      <c r="C31" s="405"/>
      <c r="D31" s="405"/>
      <c r="E31" s="402"/>
      <c r="F31" s="375" t="s">
        <v>60</v>
      </c>
      <c r="G31" s="365">
        <f>様式７②!D14</f>
        <v>0</v>
      </c>
      <c r="H31" s="365">
        <f>様式７②!F14</f>
        <v>0</v>
      </c>
      <c r="I31" s="366"/>
      <c r="J31" s="366"/>
    </row>
    <row r="32" spans="2:10">
      <c r="B32" s="405"/>
      <c r="C32" s="405"/>
      <c r="D32" s="405"/>
      <c r="E32" s="401">
        <v>1.7</v>
      </c>
      <c r="F32" s="375" t="s">
        <v>56</v>
      </c>
      <c r="G32" s="365">
        <f>様式７②!D15</f>
        <v>0</v>
      </c>
      <c r="H32" s="365">
        <f>様式７②!F15</f>
        <v>0</v>
      </c>
      <c r="I32" s="366"/>
      <c r="J32" s="366"/>
    </row>
    <row r="33" spans="2:10">
      <c r="B33" s="405"/>
      <c r="C33" s="405"/>
      <c r="D33" s="405"/>
      <c r="E33" s="402"/>
      <c r="F33" s="375" t="s">
        <v>58</v>
      </c>
      <c r="G33" s="365">
        <f>様式７②!D16</f>
        <v>0</v>
      </c>
      <c r="H33" s="365">
        <f>様式７②!F16</f>
        <v>0</v>
      </c>
      <c r="I33" s="366"/>
      <c r="J33" s="366"/>
    </row>
    <row r="34" spans="2:10">
      <c r="B34" s="405"/>
      <c r="C34" s="405"/>
      <c r="D34" s="405"/>
      <c r="E34" s="402"/>
      <c r="F34" s="375" t="s">
        <v>16</v>
      </c>
      <c r="G34" s="365">
        <f>様式７②!D17</f>
        <v>0</v>
      </c>
      <c r="H34" s="365">
        <f>様式７②!F17</f>
        <v>0</v>
      </c>
      <c r="I34" s="366"/>
      <c r="J34" s="366"/>
    </row>
    <row r="35" spans="2:10">
      <c r="B35" s="406"/>
      <c r="C35" s="406"/>
      <c r="D35" s="406"/>
      <c r="E35" s="402"/>
      <c r="F35" s="375" t="s">
        <v>60</v>
      </c>
      <c r="G35" s="365">
        <f>様式７②!D18</f>
        <v>0</v>
      </c>
      <c r="H35" s="365">
        <f>様式７②!F18</f>
        <v>0</v>
      </c>
      <c r="I35" s="366"/>
      <c r="J35" s="366"/>
    </row>
    <row r="36" spans="2:10">
      <c r="B36" s="160" t="s">
        <v>154</v>
      </c>
    </row>
    <row r="37" spans="2:10">
      <c r="B37" s="160" t="s">
        <v>155</v>
      </c>
    </row>
    <row r="38" spans="2:10">
      <c r="B38" s="160" t="s">
        <v>156</v>
      </c>
    </row>
  </sheetData>
  <mergeCells count="13">
    <mergeCell ref="B3:J3"/>
    <mergeCell ref="E32:E35"/>
    <mergeCell ref="B20:D35"/>
    <mergeCell ref="E20:E23"/>
    <mergeCell ref="E24:E27"/>
    <mergeCell ref="J10:J14"/>
    <mergeCell ref="E28:E31"/>
    <mergeCell ref="B10:B14"/>
    <mergeCell ref="C10:C14"/>
    <mergeCell ref="D10:D14"/>
    <mergeCell ref="I10:I14"/>
    <mergeCell ref="G11:G12"/>
    <mergeCell ref="H11:H12"/>
  </mergeCells>
  <phoneticPr fontId="1"/>
  <pageMargins left="0.78740157480314965" right="0.39370078740157483" top="0.78740157480314965" bottom="0.59055118110236227" header="0.47244094488188981" footer="0.31496062992125984"/>
  <pageSetup paperSize="9" scale="72" fitToHeight="0"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TotalTime>0</TotalTime>
  <DocSecurity>0</DocSecurity>
  <ScaleCrop>false</ScaleCrop>
  <HeadingPairs>
    <vt:vector size="4" baseType="variant">
      <vt:variant>
        <vt:lpstr>ワークシート</vt:lpstr>
      </vt:variant>
      <vt:variant>
        <vt:i4>6</vt:i4>
      </vt:variant>
      <vt:variant>
        <vt:lpstr>名前付き一覧</vt:lpstr>
      </vt:variant>
      <vt:variant>
        <vt:i4>9</vt:i4>
      </vt:variant>
    </vt:vector>
  </HeadingPairs>
  <TitlesOfParts>
    <vt:vector size="15" baseType="lpstr">
      <vt:lpstr>R8管理シート</vt:lpstr>
      <vt:lpstr>R8管理シート【作成例】</vt:lpstr>
      <vt:lpstr>様式７①</vt:lpstr>
      <vt:lpstr>様式７①【作成例】</vt:lpstr>
      <vt:lpstr>様式７②</vt:lpstr>
      <vt:lpstr>様式７③</vt:lpstr>
      <vt:lpstr>様式７②!_Hlk121318190</vt:lpstr>
      <vt:lpstr>'R8管理シート'!Print_Area</vt:lpstr>
      <vt:lpstr>'R8管理シート【作成例】'!Print_Area</vt:lpstr>
      <vt:lpstr>様式７①!Print_Area</vt:lpstr>
      <vt:lpstr>様式７①【作成例】!Print_Area</vt:lpstr>
      <vt:lpstr>様式７②!Print_Area</vt:lpstr>
      <vt:lpstr>様式７③!Print_Area</vt:lpstr>
      <vt:lpstr>'R8管理シート'!Print_Titles</vt:lpstr>
      <vt:lpstr>'R8管理シート【作成例】'!Print_Titles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2026-05-08T07:28:20Z</dcterms:modified>
</cp:coreProperties>
</file>