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10785" yWindow="-15" windowWidth="10815" windowHeight="9810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R6" i="5"/>
  <c r="Q6" i="5"/>
  <c r="AI8" i="4" s="1"/>
  <c r="P6" i="5"/>
  <c r="O6" i="5"/>
  <c r="N6" i="5"/>
  <c r="M6" i="5"/>
  <c r="L6" i="5"/>
  <c r="Z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Z10" i="4"/>
  <c r="R10" i="4"/>
  <c r="J10" i="4"/>
  <c r="B10" i="4"/>
  <c r="AY8" i="4"/>
  <c r="AQ8" i="4"/>
  <c r="R8" i="4"/>
  <c r="J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<sst xmlns="http://schemas.openxmlformats.org/spreadsheetml/2006/main" count="217" uniqueCount="107">
  <si>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</si>
  <si>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</si>
  <si>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</si>
  <si>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</si>
  <si>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</si>
  <si>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</si>
  <si>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</si>
  <si>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</si>
  <si>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</si>
  <si>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</si>
  <si>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</si>
  <si>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</si>
  <si>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</si>
  <si>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</si>
  <si>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</si>
  <si>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</si>
  <si>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</si>
  <si>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</si>
  <si>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</si>
  <si>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</si>
  <si>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</si>
  <si>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</si>
  <si>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</si>
  <si>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</si>
  <si>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</si>
  <si>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</si>
  <si>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</si>
  <si>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</si>
  <si>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</si>
  <si>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</si>
  <si>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</si>
  <si>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</si>
  <si>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</si>
  <si>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</si>
  <si>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</si>
  <si>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</si>
  <si>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</si>
  <si>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</si>
  <si>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</si>
  <si>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</si>
  <si>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</si>
  <si>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</si>
  <si>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</si>
  <si>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</si>
  <si>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</si>
  <si>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</si>
  <si>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</si>
  <si>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</si>
  <si>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</si>
  <si>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</si>
  <si>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</si>
  <si>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</si>
  <si>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</si>
  <si>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</si>
  <si>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</si>
  <si>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</si>
  <si>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</si>
  <si>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</si>
  <si>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</si>
  <si>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</si>
  <si>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</si>
  <si>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</si>
  <si>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</si>
  <si>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</si>
  <si>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</si>
  <si>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</si>
  <si>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</si>
  <si>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</si>
  <si>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</si>
  <si>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</si>
  <si>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</si>
  <si>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</si>
  <si>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</si>
  <si>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</si>
  <si>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</si>
  <si>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</si>
  <si>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</si>
  <si>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</si>
  <si>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</si>
  <si>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</si>
  <si>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</si>
  <si>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</si>
  <si>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</si>
  <si>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</si>
  <si>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</si>
  <si>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</si>
  <si>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</si>
  <si>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</si>
  <si>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</si>
  <si>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</si>
  <si>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</si>
  <si>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</si>
  <si>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</si>
  <si>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千葉県　香取市</t>
  </si>
  <si>
    <t>法適用</t>
  </si>
  <si>
    <t>水道事業</t>
  </si>
  <si>
    <t>簡易水道事業</t>
  </si>
  <si>
    <t>C3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</si>
  <si>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</si>
  <si>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</si>
  <si>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</si>
  <si>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</si>
  <si>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</si>
  <si>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</si>
  <si>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有形固定資産減価償却率①は、浄水場の新規建設や改良等を実施していることから、平均を下回っている。しかし、管路については管路経年化率②が示すとおり、平均よりは老朽化が進んでいる。
　管路更新率③については、当市の上水道が、東日本大震災による甚大な被害を受たことから、上水道の管路復旧を主に行ってきたため、H23及びH24は0％となっているが、徐々に更新している。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5" eb="18">
      <t>ジョウスイジョウ</t>
    </rPh>
    <rPh sb="19" eb="21">
      <t>シンキ</t>
    </rPh>
    <rPh sb="21" eb="23">
      <t>ケンセツ</t>
    </rPh>
    <rPh sb="24" eb="26">
      <t>カイリョウ</t>
    </rPh>
    <rPh sb="26" eb="27">
      <t>トウ</t>
    </rPh>
    <rPh sb="28" eb="30">
      <t>ジッシ</t>
    </rPh>
    <rPh sb="39" eb="41">
      <t>ヘイキン</t>
    </rPh>
    <rPh sb="42" eb="44">
      <t>シタマワ</t>
    </rPh>
    <rPh sb="53" eb="55">
      <t>カンロ</t>
    </rPh>
    <rPh sb="60" eb="62">
      <t>カンロ</t>
    </rPh>
    <rPh sb="62" eb="65">
      <t>ケイネンカ</t>
    </rPh>
    <rPh sb="65" eb="66">
      <t>リツ</t>
    </rPh>
    <rPh sb="68" eb="69">
      <t>シメ</t>
    </rPh>
    <rPh sb="74" eb="76">
      <t>ヘイキン</t>
    </rPh>
    <rPh sb="79" eb="82">
      <t>ロウキュウカ</t>
    </rPh>
    <rPh sb="83" eb="84">
      <t>スス</t>
    </rPh>
    <rPh sb="91" eb="93">
      <t>カンロ</t>
    </rPh>
    <rPh sb="93" eb="95">
      <t>コウシン</t>
    </rPh>
    <rPh sb="95" eb="96">
      <t>リツ</t>
    </rPh>
    <rPh sb="103" eb="105">
      <t>トウシ</t>
    </rPh>
    <rPh sb="106" eb="109">
      <t>ジョウスイドウ</t>
    </rPh>
    <rPh sb="111" eb="112">
      <t>ヒガシ</t>
    </rPh>
    <rPh sb="112" eb="114">
      <t>ニホン</t>
    </rPh>
    <rPh sb="114" eb="117">
      <t>ダイシンサイ</t>
    </rPh>
    <rPh sb="120" eb="122">
      <t>ジンダイ</t>
    </rPh>
    <rPh sb="123" eb="125">
      <t>ヒガイ</t>
    </rPh>
    <rPh sb="126" eb="127">
      <t>ウ</t>
    </rPh>
    <rPh sb="133" eb="136">
      <t>ジョウスイドウ</t>
    </rPh>
    <rPh sb="137" eb="139">
      <t>カンロ</t>
    </rPh>
    <rPh sb="139" eb="141">
      <t>フッキュウ</t>
    </rPh>
    <rPh sb="142" eb="143">
      <t>シュ</t>
    </rPh>
    <rPh sb="144" eb="145">
      <t>オコナ</t>
    </rPh>
    <rPh sb="155" eb="156">
      <t>オヨ</t>
    </rPh>
    <rPh sb="171" eb="173">
      <t>ジョジョ</t>
    </rPh>
    <rPh sb="174" eb="176">
      <t>コウシン</t>
    </rPh>
    <phoneticPr fontId="4"/>
  </si>
  <si>
    <t>　当市の簡易水道地区は、山間部が広がっていることや、そのために水道利用者宅が点在するなど、供給条件が非常に悪いため、設備投資が多額にならざるを得ず、また、井戸併用者が多く、有収水量が伸び悩んでいる。
　現在も取り組んでいるところではあるが、今後は、更に加入促進を図るとともに、料金回収率を上昇させるため、適正な水道料金の見直しが必要となってくる。</t>
    <rPh sb="1" eb="3">
      <t>トウシ</t>
    </rPh>
    <rPh sb="4" eb="6">
      <t>カンイ</t>
    </rPh>
    <rPh sb="6" eb="8">
      <t>スイドウ</t>
    </rPh>
    <rPh sb="8" eb="10">
      <t>チク</t>
    </rPh>
    <rPh sb="12" eb="15">
      <t>サンカンブ</t>
    </rPh>
    <rPh sb="16" eb="17">
      <t>ヒロ</t>
    </rPh>
    <rPh sb="31" eb="33">
      <t>スイドウ</t>
    </rPh>
    <rPh sb="33" eb="36">
      <t>リヨウシャ</t>
    </rPh>
    <rPh sb="36" eb="37">
      <t>タク</t>
    </rPh>
    <rPh sb="38" eb="40">
      <t>テンザイ</t>
    </rPh>
    <rPh sb="45" eb="47">
      <t>キョウキュウ</t>
    </rPh>
    <rPh sb="47" eb="49">
      <t>ジョウケン</t>
    </rPh>
    <rPh sb="50" eb="52">
      <t>ヒジョウ</t>
    </rPh>
    <rPh sb="53" eb="54">
      <t>ワル</t>
    </rPh>
    <rPh sb="58" eb="60">
      <t>セツビ</t>
    </rPh>
    <rPh sb="60" eb="62">
      <t>トウシ</t>
    </rPh>
    <rPh sb="63" eb="65">
      <t>タガク</t>
    </rPh>
    <rPh sb="71" eb="72">
      <t>エ</t>
    </rPh>
    <rPh sb="77" eb="79">
      <t>イド</t>
    </rPh>
    <rPh sb="79" eb="81">
      <t>ヘイヨウ</t>
    </rPh>
    <rPh sb="81" eb="82">
      <t>シャ</t>
    </rPh>
    <rPh sb="83" eb="84">
      <t>オオ</t>
    </rPh>
    <rPh sb="86" eb="88">
      <t>ユウシュウ</t>
    </rPh>
    <rPh sb="88" eb="90">
      <t>スイリョウ</t>
    </rPh>
    <rPh sb="91" eb="92">
      <t>ノ</t>
    </rPh>
    <rPh sb="93" eb="94">
      <t>ナヤ</t>
    </rPh>
    <rPh sb="101" eb="103">
      <t>ゲンザイ</t>
    </rPh>
    <rPh sb="104" eb="105">
      <t>ト</t>
    </rPh>
    <rPh sb="106" eb="107">
      <t>ク</t>
    </rPh>
    <rPh sb="120" eb="122">
      <t>コンゴ</t>
    </rPh>
    <rPh sb="124" eb="125">
      <t>サラ</t>
    </rPh>
    <rPh sb="126" eb="128">
      <t>カニュウ</t>
    </rPh>
    <rPh sb="128" eb="130">
      <t>ソクシン</t>
    </rPh>
    <rPh sb="131" eb="132">
      <t>ハカ</t>
    </rPh>
    <rPh sb="138" eb="140">
      <t>リョウキン</t>
    </rPh>
    <rPh sb="140" eb="142">
      <t>カイシュウ</t>
    </rPh>
    <rPh sb="142" eb="143">
      <t>リツ</t>
    </rPh>
    <rPh sb="144" eb="146">
      <t>ジョウショウ</t>
    </rPh>
    <rPh sb="152" eb="154">
      <t>テキセイ</t>
    </rPh>
    <rPh sb="155" eb="157">
      <t>スイドウ</t>
    </rPh>
    <rPh sb="157" eb="159">
      <t>リョウキン</t>
    </rPh>
    <rPh sb="160" eb="162">
      <t>ミナオ</t>
    </rPh>
    <rPh sb="164" eb="166">
      <t>ヒツヨウ</t>
    </rPh>
    <phoneticPr fontId="4"/>
  </si>
  <si>
    <t>　経常収支比率①は、平均をやや上回っている。累積欠損金比率②は、平均を大幅に上回っているが、毎年純利益を計上していることから、その数値は年々下降している。流動比率は、新会計制度適用により、大幅に下がったものの、ほぼ平均並みであり、100％を上回っていることから、良好である。しかし、料金回収率⑤が100％を下回っている上に、その率も年々下降していることから、経営は、繰出金等の外部資金に依存している。
　企業債残高対給水収益比率④は、地理的条件等の影響により、多額な設備投資を要することや、料金回収率⑤からみるとおり、給水収益が低いことから、平均を大幅に上回り、非常に悪い数値となっている。給水収益が低いことは、有収水量が少ないことであり、このことから、給水原価⑥も平均を大幅に上回っている。
　施設利用率⑦は、平均よりも良いが、全体としては低い数値である上に、年々下降しており、良くない結果となっている。
　有収率⑧は、平均を下回り、その数値もばらついているものの、平均と同様、年々上向く傾向にある。</t>
    <rPh sb="1" eb="3">
      <t>ケイジョウ</t>
    </rPh>
    <rPh sb="3" eb="5">
      <t>シュウシ</t>
    </rPh>
    <rPh sb="5" eb="7">
      <t>ヒリツ</t>
    </rPh>
    <rPh sb="10" eb="12">
      <t>ヘイキン</t>
    </rPh>
    <rPh sb="15" eb="17">
      <t>ウワマワ</t>
    </rPh>
    <rPh sb="22" eb="24">
      <t>ルイセキ</t>
    </rPh>
    <rPh sb="24" eb="27">
      <t>ケッソンキン</t>
    </rPh>
    <rPh sb="27" eb="29">
      <t>ヒリツ</t>
    </rPh>
    <rPh sb="32" eb="34">
      <t>ヘイキン</t>
    </rPh>
    <rPh sb="35" eb="37">
      <t>オオハバ</t>
    </rPh>
    <rPh sb="38" eb="40">
      <t>ウワマワ</t>
    </rPh>
    <rPh sb="46" eb="48">
      <t>マイトシ</t>
    </rPh>
    <rPh sb="48" eb="51">
      <t>ジュンリエキ</t>
    </rPh>
    <rPh sb="52" eb="54">
      <t>ケイジョウ</t>
    </rPh>
    <rPh sb="65" eb="67">
      <t>スウチ</t>
    </rPh>
    <rPh sb="68" eb="70">
      <t>ネンネン</t>
    </rPh>
    <rPh sb="70" eb="72">
      <t>カコウ</t>
    </rPh>
    <rPh sb="77" eb="79">
      <t>リュウドウ</t>
    </rPh>
    <rPh sb="79" eb="81">
      <t>ヒリツ</t>
    </rPh>
    <rPh sb="83" eb="84">
      <t>シン</t>
    </rPh>
    <rPh sb="84" eb="86">
      <t>カイケイ</t>
    </rPh>
    <rPh sb="86" eb="88">
      <t>セイド</t>
    </rPh>
    <rPh sb="88" eb="90">
      <t>テキヨウ</t>
    </rPh>
    <rPh sb="94" eb="96">
      <t>オオハバ</t>
    </rPh>
    <rPh sb="97" eb="98">
      <t>サ</t>
    </rPh>
    <rPh sb="107" eb="109">
      <t>ヘイキン</t>
    </rPh>
    <rPh sb="109" eb="110">
      <t>ナ</t>
    </rPh>
    <rPh sb="120" eb="122">
      <t>ウワマワ</t>
    </rPh>
    <rPh sb="131" eb="133">
      <t>リョウコウ</t>
    </rPh>
    <rPh sb="141" eb="143">
      <t>リョウキン</t>
    </rPh>
    <rPh sb="143" eb="145">
      <t>カイシュウ</t>
    </rPh>
    <rPh sb="145" eb="146">
      <t>リツ</t>
    </rPh>
    <rPh sb="153" eb="155">
      <t>シタマワ</t>
    </rPh>
    <rPh sb="159" eb="160">
      <t>ウエ</t>
    </rPh>
    <rPh sb="164" eb="165">
      <t>リツ</t>
    </rPh>
    <rPh sb="166" eb="168">
      <t>ネンネン</t>
    </rPh>
    <rPh sb="168" eb="170">
      <t>カコウ</t>
    </rPh>
    <rPh sb="179" eb="181">
      <t>ケイエイ</t>
    </rPh>
    <rPh sb="183" eb="186">
      <t>クリダシキン</t>
    </rPh>
    <rPh sb="186" eb="187">
      <t>トウ</t>
    </rPh>
    <rPh sb="188" eb="190">
      <t>ガイブ</t>
    </rPh>
    <rPh sb="190" eb="192">
      <t>シキン</t>
    </rPh>
    <rPh sb="193" eb="195">
      <t>イソン</t>
    </rPh>
    <rPh sb="202" eb="204">
      <t>キギョウ</t>
    </rPh>
    <rPh sb="204" eb="205">
      <t>サイ</t>
    </rPh>
    <rPh sb="205" eb="207">
      <t>ザンダカ</t>
    </rPh>
    <rPh sb="207" eb="208">
      <t>タイ</t>
    </rPh>
    <rPh sb="208" eb="210">
      <t>キュウスイ</t>
    </rPh>
    <rPh sb="210" eb="212">
      <t>シュウエキ</t>
    </rPh>
    <rPh sb="212" eb="214">
      <t>ヒリツ</t>
    </rPh>
    <rPh sb="217" eb="220">
      <t>チリテキ</t>
    </rPh>
    <rPh sb="220" eb="222">
      <t>ジョウケン</t>
    </rPh>
    <rPh sb="222" eb="223">
      <t>トウ</t>
    </rPh>
    <rPh sb="224" eb="226">
      <t>エイキョウ</t>
    </rPh>
    <rPh sb="230" eb="232">
      <t>タガク</t>
    </rPh>
    <rPh sb="233" eb="235">
      <t>セツビ</t>
    </rPh>
    <rPh sb="235" eb="237">
      <t>トウシ</t>
    </rPh>
    <rPh sb="238" eb="239">
      <t>ヨウ</t>
    </rPh>
    <rPh sb="245" eb="247">
      <t>リョウキン</t>
    </rPh>
    <rPh sb="247" eb="249">
      <t>カイシュウ</t>
    </rPh>
    <rPh sb="249" eb="250">
      <t>リツ</t>
    </rPh>
    <rPh sb="259" eb="261">
      <t>キュウスイ</t>
    </rPh>
    <rPh sb="261" eb="263">
      <t>シュウエキ</t>
    </rPh>
    <rPh sb="264" eb="265">
      <t>ヒク</t>
    </rPh>
    <rPh sb="271" eb="273">
      <t>ヘイキン</t>
    </rPh>
    <rPh sb="274" eb="276">
      <t>オオハバ</t>
    </rPh>
    <rPh sb="277" eb="279">
      <t>ウワマワ</t>
    </rPh>
    <rPh sb="281" eb="283">
      <t>ヒジョウ</t>
    </rPh>
    <rPh sb="284" eb="285">
      <t>ワル</t>
    </rPh>
    <rPh sb="286" eb="288">
      <t>スウチ</t>
    </rPh>
    <rPh sb="295" eb="299">
      <t>キュウスイシュウエキ</t>
    </rPh>
    <rPh sb="300" eb="301">
      <t>ヒク</t>
    </rPh>
    <rPh sb="306" eb="308">
      <t>ユウシュウ</t>
    </rPh>
    <rPh sb="308" eb="310">
      <t>スイリョウ</t>
    </rPh>
    <rPh sb="311" eb="312">
      <t>スク</t>
    </rPh>
    <rPh sb="327" eb="329">
      <t>キュウスイ</t>
    </rPh>
    <rPh sb="329" eb="331">
      <t>ゲンカ</t>
    </rPh>
    <rPh sb="333" eb="335">
      <t>ヘイキン</t>
    </rPh>
    <rPh sb="336" eb="338">
      <t>オオハバ</t>
    </rPh>
    <rPh sb="339" eb="341">
      <t>ウワマワ</t>
    </rPh>
    <rPh sb="348" eb="350">
      <t>シセツ</t>
    </rPh>
    <rPh sb="350" eb="352">
      <t>リヨウ</t>
    </rPh>
    <rPh sb="352" eb="353">
      <t>リツ</t>
    </rPh>
    <rPh sb="356" eb="358">
      <t>ヘイキン</t>
    </rPh>
    <rPh sb="361" eb="362">
      <t>ヨ</t>
    </rPh>
    <rPh sb="365" eb="367">
      <t>ゼンタイ</t>
    </rPh>
    <rPh sb="371" eb="372">
      <t>ヒク</t>
    </rPh>
    <rPh sb="373" eb="375">
      <t>スウチ</t>
    </rPh>
    <rPh sb="378" eb="379">
      <t>ウエ</t>
    </rPh>
    <rPh sb="381" eb="383">
      <t>ネンネン</t>
    </rPh>
    <rPh sb="383" eb="385">
      <t>カコウ</t>
    </rPh>
    <rPh sb="390" eb="391">
      <t>ヨ</t>
    </rPh>
    <rPh sb="394" eb="396">
      <t>ケッカ</t>
    </rPh>
    <rPh sb="405" eb="407">
      <t>ユウシュウ</t>
    </rPh>
    <rPh sb="407" eb="408">
      <t>リツ</t>
    </rPh>
    <rPh sb="411" eb="413">
      <t>ヘイキン</t>
    </rPh>
    <rPh sb="414" eb="416">
      <t>シタマワ</t>
    </rPh>
    <rPh sb="420" eb="422">
      <t>スウチ</t>
    </rPh>
    <rPh sb="434" eb="436">
      <t>ヘイキン</t>
    </rPh>
    <rPh sb="437" eb="439">
      <t>ドウヨウ</t>
    </rPh>
    <rPh sb="440" eb="442">
      <t>ネンネン</t>
    </rPh>
    <rPh sb="442" eb="444">
      <t>ウワム</t>
    </rPh>
    <rPh sb="445" eb="447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</si>
</sst>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 formatCode="#,##0.00;&quot;△&quot;#,##0.00;&quot;-&quot;">
                  <c:v>0.75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0.32</c:v>
                </c:pt>
                <c:pt idx="4" formatCode="#,##0.00;&quot;△&quot;#,##0.00;&quot;-&quot;">
                  <c:v>0.52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11200"/>
        <c:axId val="31013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0.35</c:v>
                </c:pt>
                <c:pt idx="1">
                  <c:v>0.5</c:v>
                </c:pt>
                <c:pt idx="2">
                  <c:v>1.24</c:v>
                </c:pt>
                <c:pt idx="3">
                  <c:v>0.45</c:v>
                </c:pt>
                <c:pt idx="4">
                  <c:v>0.53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11200"/>
        <c:axId val="31013120"/>
      </c:lineChart>
      <c:dateAx>
        <c:axId val="31011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013120"/>
        <c:crosses val="autoZero"/>
        <c:auto val="1"/>
        <c:lblOffset val="100"/>
        <c:baseTimeUnit val="years"/>
      </c:dateAx>
      <c:valAx>
        <c:axId val="31013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011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55.74</c:v>
                </c:pt>
                <c:pt idx="1">
                  <c:v>56.99</c:v>
                </c:pt>
                <c:pt idx="2">
                  <c:v>54.75</c:v>
                </c:pt>
                <c:pt idx="3">
                  <c:v>54.17</c:v>
                </c:pt>
                <c:pt idx="4">
                  <c:v>53.25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515904"/>
        <c:axId val="129517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55.65</c:v>
                </c:pt>
                <c:pt idx="1">
                  <c:v>51.06</c:v>
                </c:pt>
                <c:pt idx="2">
                  <c:v>50.96</c:v>
                </c:pt>
                <c:pt idx="3">
                  <c:v>50.84</c:v>
                </c:pt>
                <c:pt idx="4">
                  <c:v>52.25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515904"/>
        <c:axId val="129517824"/>
      </c:lineChart>
      <c:dateAx>
        <c:axId val="129515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9517824"/>
        <c:crosses val="autoZero"/>
        <c:auto val="1"/>
        <c:lblOffset val="100"/>
        <c:baseTimeUnit val="years"/>
      </c:dateAx>
      <c:valAx>
        <c:axId val="129517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9515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87.11</c:v>
                </c:pt>
                <c:pt idx="1">
                  <c:v>81.93</c:v>
                </c:pt>
                <c:pt idx="2">
                  <c:v>83.4</c:v>
                </c:pt>
                <c:pt idx="3">
                  <c:v>82.38</c:v>
                </c:pt>
                <c:pt idx="4">
                  <c:v>84.73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832064"/>
        <c:axId val="143146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84.01</c:v>
                </c:pt>
                <c:pt idx="1">
                  <c:v>83.73</c:v>
                </c:pt>
                <c:pt idx="2">
                  <c:v>84.13</c:v>
                </c:pt>
                <c:pt idx="3">
                  <c:v>85.3</c:v>
                </c:pt>
                <c:pt idx="4">
                  <c:v>86.34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832064"/>
        <c:axId val="143146368"/>
      </c:lineChart>
      <c:dateAx>
        <c:axId val="131832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3146368"/>
        <c:crosses val="autoZero"/>
        <c:auto val="1"/>
        <c:lblOffset val="100"/>
        <c:baseTimeUnit val="years"/>
      </c:dateAx>
      <c:valAx>
        <c:axId val="143146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832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119.41</c:v>
                </c:pt>
                <c:pt idx="1">
                  <c:v>111.98</c:v>
                </c:pt>
                <c:pt idx="2">
                  <c:v>111.49</c:v>
                </c:pt>
                <c:pt idx="3">
                  <c:v>109.57</c:v>
                </c:pt>
                <c:pt idx="4">
                  <c:v>109.27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950848"/>
        <c:axId val="45993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109.25</c:v>
                </c:pt>
                <c:pt idx="1">
                  <c:v>106.07</c:v>
                </c:pt>
                <c:pt idx="2">
                  <c:v>108.9</c:v>
                </c:pt>
                <c:pt idx="3">
                  <c:v>97.04</c:v>
                </c:pt>
                <c:pt idx="4">
                  <c:v>103.86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950848"/>
        <c:axId val="45993984"/>
      </c:lineChart>
      <c:dateAx>
        <c:axId val="45950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993984"/>
        <c:crosses val="autoZero"/>
        <c:auto val="1"/>
        <c:lblOffset val="100"/>
        <c:baseTimeUnit val="years"/>
      </c:dateAx>
      <c:valAx>
        <c:axId val="459939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950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19.14</c:v>
                </c:pt>
                <c:pt idx="1">
                  <c:v>21.18</c:v>
                </c:pt>
                <c:pt idx="2">
                  <c:v>23.17</c:v>
                </c:pt>
                <c:pt idx="3">
                  <c:v>24.33</c:v>
                </c:pt>
                <c:pt idx="4">
                  <c:v>26.56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73984"/>
        <c:axId val="81276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30.81</c:v>
                </c:pt>
                <c:pt idx="1">
                  <c:v>33.24</c:v>
                </c:pt>
                <c:pt idx="2">
                  <c:v>33.840000000000003</c:v>
                </c:pt>
                <c:pt idx="3">
                  <c:v>34.67</c:v>
                </c:pt>
                <c:pt idx="4">
                  <c:v>39.26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73984"/>
        <c:axId val="81276288"/>
      </c:lineChart>
      <c:dateAx>
        <c:axId val="81273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276288"/>
        <c:crosses val="autoZero"/>
        <c:auto val="1"/>
        <c:lblOffset val="100"/>
        <c:baseTimeUnit val="years"/>
      </c:dateAx>
      <c:valAx>
        <c:axId val="81276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273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14.33</c:v>
                </c:pt>
                <c:pt idx="1">
                  <c:v>14.34</c:v>
                </c:pt>
                <c:pt idx="2">
                  <c:v>14.34</c:v>
                </c:pt>
                <c:pt idx="3">
                  <c:v>14.23</c:v>
                </c:pt>
                <c:pt idx="4">
                  <c:v>13.91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708160"/>
        <c:axId val="86609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9.6999999999999993</c:v>
                </c:pt>
                <c:pt idx="1">
                  <c:v>8.98</c:v>
                </c:pt>
                <c:pt idx="2">
                  <c:v>8.31</c:v>
                </c:pt>
                <c:pt idx="3">
                  <c:v>8.4700000000000006</c:v>
                </c:pt>
                <c:pt idx="4">
                  <c:v>9.1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708160"/>
        <c:axId val="86609280"/>
      </c:lineChart>
      <c:dateAx>
        <c:axId val="81708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609280"/>
        <c:crosses val="autoZero"/>
        <c:auto val="1"/>
        <c:lblOffset val="100"/>
        <c:baseTimeUnit val="years"/>
      </c:dateAx>
      <c:valAx>
        <c:axId val="86609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708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#,##0.00;"△"#,##0.00;"-"</c:formatCode>
                <c:ptCount val="5"/>
                <c:pt idx="0">
                  <c:v>246.87</c:v>
                </c:pt>
                <c:pt idx="1">
                  <c:v>232.08</c:v>
                </c:pt>
                <c:pt idx="2">
                  <c:v>216.28</c:v>
                </c:pt>
                <c:pt idx="3">
                  <c:v>204.91</c:v>
                </c:pt>
                <c:pt idx="4">
                  <c:v>180.12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043392"/>
        <c:axId val="96045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36.549999999999997</c:v>
                </c:pt>
                <c:pt idx="1">
                  <c:v>35.659999999999997</c:v>
                </c:pt>
                <c:pt idx="2">
                  <c:v>34.049999999999997</c:v>
                </c:pt>
                <c:pt idx="3">
                  <c:v>103.06</c:v>
                </c:pt>
                <c:pt idx="4">
                  <c:v>42.39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43392"/>
        <c:axId val="96045312"/>
      </c:lineChart>
      <c:dateAx>
        <c:axId val="96043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045312"/>
        <c:crosses val="autoZero"/>
        <c:auto val="1"/>
        <c:lblOffset val="100"/>
        <c:baseTimeUnit val="years"/>
      </c:dateAx>
      <c:valAx>
        <c:axId val="960453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043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4106.95</c:v>
                </c:pt>
                <c:pt idx="1">
                  <c:v>4405</c:v>
                </c:pt>
                <c:pt idx="2">
                  <c:v>6288.94</c:v>
                </c:pt>
                <c:pt idx="3">
                  <c:v>491.88</c:v>
                </c:pt>
                <c:pt idx="4">
                  <c:v>406.61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086144"/>
        <c:axId val="100088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1780.7</c:v>
                </c:pt>
                <c:pt idx="1">
                  <c:v>1529.6</c:v>
                </c:pt>
                <c:pt idx="2">
                  <c:v>1025.1400000000001</c:v>
                </c:pt>
                <c:pt idx="3">
                  <c:v>1435.5</c:v>
                </c:pt>
                <c:pt idx="4">
                  <c:v>432.1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086144"/>
        <c:axId val="100088448"/>
      </c:lineChart>
      <c:dateAx>
        <c:axId val="10008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0088448"/>
        <c:crosses val="autoZero"/>
        <c:auto val="1"/>
        <c:lblOffset val="100"/>
        <c:baseTimeUnit val="years"/>
      </c:dateAx>
      <c:valAx>
        <c:axId val="100088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08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2094.59</c:v>
                </c:pt>
                <c:pt idx="1">
                  <c:v>2055.16</c:v>
                </c:pt>
                <c:pt idx="2">
                  <c:v>1996.09</c:v>
                </c:pt>
                <c:pt idx="3">
                  <c:v>2091.27</c:v>
                </c:pt>
                <c:pt idx="4">
                  <c:v>2019.05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648384"/>
        <c:axId val="113651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757.1</c:v>
                </c:pt>
                <c:pt idx="1">
                  <c:v>783.24</c:v>
                </c:pt>
                <c:pt idx="2">
                  <c:v>801.34</c:v>
                </c:pt>
                <c:pt idx="3">
                  <c:v>1025.47</c:v>
                </c:pt>
                <c:pt idx="4">
                  <c:v>952.88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48384"/>
        <c:axId val="113651072"/>
      </c:lineChart>
      <c:dateAx>
        <c:axId val="113648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651072"/>
        <c:crosses val="autoZero"/>
        <c:auto val="1"/>
        <c:lblOffset val="100"/>
        <c:baseTimeUnit val="years"/>
      </c:dateAx>
      <c:valAx>
        <c:axId val="1136510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64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57.55</c:v>
                </c:pt>
                <c:pt idx="1">
                  <c:v>53.19</c:v>
                </c:pt>
                <c:pt idx="2">
                  <c:v>53.68</c:v>
                </c:pt>
                <c:pt idx="3">
                  <c:v>52.53</c:v>
                </c:pt>
                <c:pt idx="4">
                  <c:v>44.87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136576"/>
        <c:axId val="116187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65.760000000000005</c:v>
                </c:pt>
                <c:pt idx="1">
                  <c:v>58.96</c:v>
                </c:pt>
                <c:pt idx="2">
                  <c:v>58.34</c:v>
                </c:pt>
                <c:pt idx="3">
                  <c:v>57.29</c:v>
                </c:pt>
                <c:pt idx="4">
                  <c:v>62.32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6136576"/>
        <c:axId val="116187904"/>
      </c:lineChart>
      <c:dateAx>
        <c:axId val="116136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6187904"/>
        <c:crosses val="autoZero"/>
        <c:auto val="1"/>
        <c:lblOffset val="100"/>
        <c:baseTimeUnit val="years"/>
      </c:dateAx>
      <c:valAx>
        <c:axId val="116187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6136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434.17</c:v>
                </c:pt>
                <c:pt idx="1">
                  <c:v>473.09</c:v>
                </c:pt>
                <c:pt idx="2">
                  <c:v>469.85</c:v>
                </c:pt>
                <c:pt idx="3">
                  <c:v>477.78</c:v>
                </c:pt>
                <c:pt idx="4">
                  <c:v>560.16999999999996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799424"/>
        <c:axId val="121801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299.85000000000002</c:v>
                </c:pt>
                <c:pt idx="1">
                  <c:v>354.34</c:v>
                </c:pt>
                <c:pt idx="2">
                  <c:v>359.11</c:v>
                </c:pt>
                <c:pt idx="3">
                  <c:v>360.94</c:v>
                </c:pt>
                <c:pt idx="4">
                  <c:v>326.38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799424"/>
        <c:axId val="121801344"/>
      </c:lineChart>
      <c:dateAx>
        <c:axId val="121799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1801344"/>
        <c:crosses val="autoZero"/>
        <c:auto val="1"/>
        <c:lblOffset val="100"/>
        <c:baseTimeUnit val="years"/>
      </c:dateAx>
      <c:valAx>
        <c:axId val="121801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1799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【102.45】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【299.05】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【911.88】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【56.21】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【33.71】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BD22" zoomScale="90" zoomScaleNormal="90" workbookViewId="0">
      <selection activeCell="CA42" sqref="CA4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 x14ac:dyDescent="0.15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 x14ac:dyDescent="0.15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8" t="str">
        <f>データ!H6</f>
        <v>千葉県　香取市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簡易水道事業</v>
      </c>
      <c r="S8" s="72"/>
      <c r="T8" s="72"/>
      <c r="U8" s="72"/>
      <c r="V8" s="72"/>
      <c r="W8" s="72"/>
      <c r="X8" s="72"/>
      <c r="Y8" s="73"/>
      <c r="Z8" s="71" t="str">
        <f>データ!L6</f>
        <v>C3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81065</v>
      </c>
      <c r="AJ8" s="75"/>
      <c r="AK8" s="75"/>
      <c r="AL8" s="75"/>
      <c r="AM8" s="75"/>
      <c r="AN8" s="75"/>
      <c r="AO8" s="75"/>
      <c r="AP8" s="76"/>
      <c r="AQ8" s="57">
        <f>データ!R6</f>
        <v>262.35000000000002</v>
      </c>
      <c r="AR8" s="57"/>
      <c r="AS8" s="57"/>
      <c r="AT8" s="57"/>
      <c r="AU8" s="57"/>
      <c r="AV8" s="57"/>
      <c r="AW8" s="57"/>
      <c r="AX8" s="57"/>
      <c r="AY8" s="57">
        <f>データ!S6</f>
        <v>309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51.52</v>
      </c>
      <c r="K10" s="57"/>
      <c r="L10" s="57"/>
      <c r="M10" s="57"/>
      <c r="N10" s="57"/>
      <c r="O10" s="57"/>
      <c r="P10" s="57"/>
      <c r="Q10" s="57"/>
      <c r="R10" s="57">
        <f>データ!O6</f>
        <v>4.25</v>
      </c>
      <c r="S10" s="57"/>
      <c r="T10" s="57"/>
      <c r="U10" s="57"/>
      <c r="V10" s="57"/>
      <c r="W10" s="57"/>
      <c r="X10" s="57"/>
      <c r="Y10" s="57"/>
      <c r="Z10" s="65">
        <f>データ!P6</f>
        <v>4644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3426</v>
      </c>
      <c r="AJ10" s="65"/>
      <c r="AK10" s="65"/>
      <c r="AL10" s="65"/>
      <c r="AM10" s="65"/>
      <c r="AN10" s="65"/>
      <c r="AO10" s="65"/>
      <c r="AP10" s="65"/>
      <c r="AQ10" s="57">
        <f>データ!U6</f>
        <v>29.05</v>
      </c>
      <c r="AR10" s="57"/>
      <c r="AS10" s="57"/>
      <c r="AT10" s="57"/>
      <c r="AU10" s="57"/>
      <c r="AV10" s="57"/>
      <c r="AW10" s="57"/>
      <c r="AX10" s="57"/>
      <c r="AY10" s="57">
        <f>データ!V6</f>
        <v>117.93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106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105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39</v>
      </c>
    </row>
  </sheetData>
  <sheetProtection password="B501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 x14ac:dyDescent="0.15"/>
  <cols>
    <col min="2" max="143" width="11.875" customWidth="1"/>
  </cols>
  <sheetData>
    <row r="1" spans="1:143" x14ac:dyDescent="0.15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 x14ac:dyDescent="0.15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 x14ac:dyDescent="0.15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 x14ac:dyDescent="0.15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 x14ac:dyDescent="0.15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 x14ac:dyDescent="0.15">
      <c r="A6" s="26" t="s">
        <v>92</v>
      </c>
      <c r="B6" s="31">
        <f>B7</f>
        <v>2014</v>
      </c>
      <c r="C6" s="31">
        <f t="shared" ref="C6:V6" si="3">C7</f>
        <v>122360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5</v>
      </c>
      <c r="H6" s="31" t="str">
        <f t="shared" si="3"/>
        <v>千葉県　香取市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C3</v>
      </c>
      <c r="M6" s="32" t="str">
        <f t="shared" si="3"/>
        <v>-</v>
      </c>
      <c r="N6" s="32">
        <f t="shared" si="3"/>
        <v>51.52</v>
      </c>
      <c r="O6" s="32">
        <f t="shared" si="3"/>
        <v>4.25</v>
      </c>
      <c r="P6" s="32">
        <f t="shared" si="3"/>
        <v>4644</v>
      </c>
      <c r="Q6" s="32">
        <f t="shared" si="3"/>
        <v>81065</v>
      </c>
      <c r="R6" s="32">
        <f t="shared" si="3"/>
        <v>262.35000000000002</v>
      </c>
      <c r="S6" s="32">
        <f t="shared" si="3"/>
        <v>309</v>
      </c>
      <c r="T6" s="32">
        <f t="shared" si="3"/>
        <v>3426</v>
      </c>
      <c r="U6" s="32">
        <f t="shared" si="3"/>
        <v>29.05</v>
      </c>
      <c r="V6" s="32">
        <f t="shared" si="3"/>
        <v>117.93</v>
      </c>
      <c r="W6" s="33">
        <f>IF(W7="",NA(),W7)</f>
        <v>119.41</v>
      </c>
      <c r="X6" s="33">
        <f t="shared" ref="X6:AF6" si="4">IF(X7="",NA(),X7)</f>
        <v>111.98</v>
      </c>
      <c r="Y6" s="33">
        <f t="shared" si="4"/>
        <v>111.49</v>
      </c>
      <c r="Z6" s="33">
        <f t="shared" si="4"/>
        <v>109.57</v>
      </c>
      <c r="AA6" s="33">
        <f t="shared" si="4"/>
        <v>109.27</v>
      </c>
      <c r="AB6" s="33">
        <f t="shared" si="4"/>
        <v>109.25</v>
      </c>
      <c r="AC6" s="33">
        <f t="shared" si="4"/>
        <v>106.07</v>
      </c>
      <c r="AD6" s="33">
        <f t="shared" si="4"/>
        <v>108.9</v>
      </c>
      <c r="AE6" s="33">
        <f t="shared" si="4"/>
        <v>97.04</v>
      </c>
      <c r="AF6" s="33">
        <f t="shared" si="4"/>
        <v>103.86</v>
      </c>
      <c r="AG6" s="32" t="str">
        <f>IF(AG7="","",IF(AG7="-","【-】","【"&amp;SUBSTITUTE(TEXT(AG7,"#,##0.00"),"-","△")&amp;"】"))</f>
        <v>【102.45】</v>
      </c>
      <c r="AH6" s="33">
        <f>IF(AH7="",NA(),AH7)</f>
        <v>246.87</v>
      </c>
      <c r="AI6" s="33">
        <f t="shared" ref="AI6:AQ6" si="5">IF(AI7="",NA(),AI7)</f>
        <v>232.08</v>
      </c>
      <c r="AJ6" s="33">
        <f t="shared" si="5"/>
        <v>216.28</v>
      </c>
      <c r="AK6" s="33">
        <f t="shared" si="5"/>
        <v>204.91</v>
      </c>
      <c r="AL6" s="33">
        <f t="shared" si="5"/>
        <v>180.12</v>
      </c>
      <c r="AM6" s="33">
        <f t="shared" si="5"/>
        <v>36.549999999999997</v>
      </c>
      <c r="AN6" s="33">
        <f t="shared" si="5"/>
        <v>35.659999999999997</v>
      </c>
      <c r="AO6" s="33">
        <f t="shared" si="5"/>
        <v>34.049999999999997</v>
      </c>
      <c r="AP6" s="33">
        <f t="shared" si="5"/>
        <v>103.06</v>
      </c>
      <c r="AQ6" s="33">
        <f t="shared" si="5"/>
        <v>42.39</v>
      </c>
      <c r="AR6" s="32" t="str">
        <f>IF(AR7="","",IF(AR7="-","【-】","【"&amp;SUBSTITUTE(TEXT(AR7,"#,##0.00"),"-","△")&amp;"】"))</f>
        <v>【44.53】</v>
      </c>
      <c r="AS6" s="33">
        <f>IF(AS7="",NA(),AS7)</f>
        <v>4106.95</v>
      </c>
      <c r="AT6" s="33">
        <f t="shared" ref="AT6:BB6" si="6">IF(AT7="",NA(),AT7)</f>
        <v>4405</v>
      </c>
      <c r="AU6" s="33">
        <f t="shared" si="6"/>
        <v>6288.94</v>
      </c>
      <c r="AV6" s="33">
        <f t="shared" si="6"/>
        <v>491.88</v>
      </c>
      <c r="AW6" s="33">
        <f t="shared" si="6"/>
        <v>406.61</v>
      </c>
      <c r="AX6" s="33">
        <f t="shared" si="6"/>
        <v>1780.7</v>
      </c>
      <c r="AY6" s="33">
        <f t="shared" si="6"/>
        <v>1529.6</v>
      </c>
      <c r="AZ6" s="33">
        <f t="shared" si="6"/>
        <v>1025.1400000000001</v>
      </c>
      <c r="BA6" s="33">
        <f t="shared" si="6"/>
        <v>1435.5</v>
      </c>
      <c r="BB6" s="33">
        <f t="shared" si="6"/>
        <v>432.1</v>
      </c>
      <c r="BC6" s="32" t="str">
        <f>IF(BC7="","",IF(BC7="-","【-】","【"&amp;SUBSTITUTE(TEXT(BC7,"#,##0.00"),"-","△")&amp;"】"))</f>
        <v>【299.05】</v>
      </c>
      <c r="BD6" s="33">
        <f>IF(BD7="",NA(),BD7)</f>
        <v>2094.59</v>
      </c>
      <c r="BE6" s="33">
        <f t="shared" ref="BE6:BM6" si="7">IF(BE7="",NA(),BE7)</f>
        <v>2055.16</v>
      </c>
      <c r="BF6" s="33">
        <f t="shared" si="7"/>
        <v>1996.09</v>
      </c>
      <c r="BG6" s="33">
        <f t="shared" si="7"/>
        <v>2091.27</v>
      </c>
      <c r="BH6" s="33">
        <f t="shared" si="7"/>
        <v>2019.05</v>
      </c>
      <c r="BI6" s="33">
        <f t="shared" si="7"/>
        <v>757.1</v>
      </c>
      <c r="BJ6" s="33">
        <f t="shared" si="7"/>
        <v>783.24</v>
      </c>
      <c r="BK6" s="33">
        <f t="shared" si="7"/>
        <v>801.34</v>
      </c>
      <c r="BL6" s="33">
        <f t="shared" si="7"/>
        <v>1025.47</v>
      </c>
      <c r="BM6" s="33">
        <f t="shared" si="7"/>
        <v>952.88</v>
      </c>
      <c r="BN6" s="32" t="str">
        <f>IF(BN7="","",IF(BN7="-","【-】","【"&amp;SUBSTITUTE(TEXT(BN7,"#,##0.00"),"-","△")&amp;"】"))</f>
        <v>【911.88】</v>
      </c>
      <c r="BO6" s="33">
        <f>IF(BO7="",NA(),BO7)</f>
        <v>57.55</v>
      </c>
      <c r="BP6" s="33">
        <f t="shared" ref="BP6:BX6" si="8">IF(BP7="",NA(),BP7)</f>
        <v>53.19</v>
      </c>
      <c r="BQ6" s="33">
        <f t="shared" si="8"/>
        <v>53.68</v>
      </c>
      <c r="BR6" s="33">
        <f t="shared" si="8"/>
        <v>52.53</v>
      </c>
      <c r="BS6" s="33">
        <f t="shared" si="8"/>
        <v>44.87</v>
      </c>
      <c r="BT6" s="33">
        <f t="shared" si="8"/>
        <v>65.760000000000005</v>
      </c>
      <c r="BU6" s="33">
        <f t="shared" si="8"/>
        <v>58.96</v>
      </c>
      <c r="BV6" s="33">
        <f t="shared" si="8"/>
        <v>58.34</v>
      </c>
      <c r="BW6" s="33">
        <f t="shared" si="8"/>
        <v>57.29</v>
      </c>
      <c r="BX6" s="33">
        <f t="shared" si="8"/>
        <v>62.32</v>
      </c>
      <c r="BY6" s="32" t="str">
        <f>IF(BY7="","",IF(BY7="-","【-】","【"&amp;SUBSTITUTE(TEXT(BY7,"#,##0.00"),"-","△")&amp;"】"))</f>
        <v>【64.84】</v>
      </c>
      <c r="BZ6" s="33">
        <f>IF(BZ7="",NA(),BZ7)</f>
        <v>434.17</v>
      </c>
      <c r="CA6" s="33">
        <f t="shared" ref="CA6:CI6" si="9">IF(CA7="",NA(),CA7)</f>
        <v>473.09</v>
      </c>
      <c r="CB6" s="33">
        <f t="shared" si="9"/>
        <v>469.85</v>
      </c>
      <c r="CC6" s="33">
        <f t="shared" si="9"/>
        <v>477.78</v>
      </c>
      <c r="CD6" s="33">
        <f t="shared" si="9"/>
        <v>560.16999999999996</v>
      </c>
      <c r="CE6" s="33">
        <f t="shared" si="9"/>
        <v>299.85000000000002</v>
      </c>
      <c r="CF6" s="33">
        <f t="shared" si="9"/>
        <v>354.34</v>
      </c>
      <c r="CG6" s="33">
        <f t="shared" si="9"/>
        <v>359.11</v>
      </c>
      <c r="CH6" s="33">
        <f t="shared" si="9"/>
        <v>360.94</v>
      </c>
      <c r="CI6" s="33">
        <f t="shared" si="9"/>
        <v>326.38</v>
      </c>
      <c r="CJ6" s="32" t="str">
        <f>IF(CJ7="","",IF(CJ7="-","【-】","【"&amp;SUBSTITUTE(TEXT(CJ7,"#,##0.00"),"-","△")&amp;"】"))</f>
        <v>【295.00】</v>
      </c>
      <c r="CK6" s="33">
        <f>IF(CK7="",NA(),CK7)</f>
        <v>55.74</v>
      </c>
      <c r="CL6" s="33">
        <f t="shared" ref="CL6:CT6" si="10">IF(CL7="",NA(),CL7)</f>
        <v>56.99</v>
      </c>
      <c r="CM6" s="33">
        <f t="shared" si="10"/>
        <v>54.75</v>
      </c>
      <c r="CN6" s="33">
        <f t="shared" si="10"/>
        <v>54.17</v>
      </c>
      <c r="CO6" s="33">
        <f t="shared" si="10"/>
        <v>53.25</v>
      </c>
      <c r="CP6" s="33">
        <f t="shared" si="10"/>
        <v>55.65</v>
      </c>
      <c r="CQ6" s="33">
        <f t="shared" si="10"/>
        <v>51.06</v>
      </c>
      <c r="CR6" s="33">
        <f t="shared" si="10"/>
        <v>50.96</v>
      </c>
      <c r="CS6" s="33">
        <f t="shared" si="10"/>
        <v>50.84</v>
      </c>
      <c r="CT6" s="33">
        <f t="shared" si="10"/>
        <v>52.25</v>
      </c>
      <c r="CU6" s="32" t="str">
        <f>IF(CU7="","",IF(CU7="-","【-】","【"&amp;SUBSTITUTE(TEXT(CU7,"#,##0.00"),"-","△")&amp;"】"))</f>
        <v>【56.21】</v>
      </c>
      <c r="CV6" s="33">
        <f>IF(CV7="",NA(),CV7)</f>
        <v>87.11</v>
      </c>
      <c r="CW6" s="33">
        <f t="shared" ref="CW6:DE6" si="11">IF(CW7="",NA(),CW7)</f>
        <v>81.93</v>
      </c>
      <c r="CX6" s="33">
        <f t="shared" si="11"/>
        <v>83.4</v>
      </c>
      <c r="CY6" s="33">
        <f t="shared" si="11"/>
        <v>82.38</v>
      </c>
      <c r="CZ6" s="33">
        <f t="shared" si="11"/>
        <v>84.73</v>
      </c>
      <c r="DA6" s="33">
        <f t="shared" si="11"/>
        <v>84.01</v>
      </c>
      <c r="DB6" s="33">
        <f t="shared" si="11"/>
        <v>83.73</v>
      </c>
      <c r="DC6" s="33">
        <f t="shared" si="11"/>
        <v>84.13</v>
      </c>
      <c r="DD6" s="33">
        <f t="shared" si="11"/>
        <v>85.3</v>
      </c>
      <c r="DE6" s="33">
        <f t="shared" si="11"/>
        <v>86.34</v>
      </c>
      <c r="DF6" s="32" t="str">
        <f>IF(DF7="","",IF(DF7="-","【-】","【"&amp;SUBSTITUTE(TEXT(DF7,"#,##0.00"),"-","△")&amp;"】"))</f>
        <v>【83.92】</v>
      </c>
      <c r="DG6" s="33">
        <f>IF(DG7="",NA(),DG7)</f>
        <v>19.14</v>
      </c>
      <c r="DH6" s="33">
        <f t="shared" ref="DH6:DP6" si="12">IF(DH7="",NA(),DH7)</f>
        <v>21.18</v>
      </c>
      <c r="DI6" s="33">
        <f t="shared" si="12"/>
        <v>23.17</v>
      </c>
      <c r="DJ6" s="33">
        <f t="shared" si="12"/>
        <v>24.33</v>
      </c>
      <c r="DK6" s="33">
        <f t="shared" si="12"/>
        <v>26.56</v>
      </c>
      <c r="DL6" s="33">
        <f t="shared" si="12"/>
        <v>30.81</v>
      </c>
      <c r="DM6" s="33">
        <f t="shared" si="12"/>
        <v>33.24</v>
      </c>
      <c r="DN6" s="33">
        <f t="shared" si="12"/>
        <v>33.840000000000003</v>
      </c>
      <c r="DO6" s="33">
        <f t="shared" si="12"/>
        <v>34.67</v>
      </c>
      <c r="DP6" s="33">
        <f t="shared" si="12"/>
        <v>39.26</v>
      </c>
      <c r="DQ6" s="32" t="str">
        <f>IF(DQ7="","",IF(DQ7="-","【-】","【"&amp;SUBSTITUTE(TEXT(DQ7,"#,##0.00"),"-","△")&amp;"】"))</f>
        <v>【33.71】</v>
      </c>
      <c r="DR6" s="33">
        <f>IF(DR7="",NA(),DR7)</f>
        <v>14.33</v>
      </c>
      <c r="DS6" s="33">
        <f t="shared" ref="DS6:EA6" si="13">IF(DS7="",NA(),DS7)</f>
        <v>14.34</v>
      </c>
      <c r="DT6" s="33">
        <f t="shared" si="13"/>
        <v>14.34</v>
      </c>
      <c r="DU6" s="33">
        <f t="shared" si="13"/>
        <v>14.23</v>
      </c>
      <c r="DV6" s="33">
        <f t="shared" si="13"/>
        <v>13.91</v>
      </c>
      <c r="DW6" s="33">
        <f t="shared" si="13"/>
        <v>9.6999999999999993</v>
      </c>
      <c r="DX6" s="33">
        <f t="shared" si="13"/>
        <v>8.98</v>
      </c>
      <c r="DY6" s="33">
        <f t="shared" si="13"/>
        <v>8.31</v>
      </c>
      <c r="DZ6" s="33">
        <f t="shared" si="13"/>
        <v>8.4700000000000006</v>
      </c>
      <c r="EA6" s="33">
        <f t="shared" si="13"/>
        <v>9.1</v>
      </c>
      <c r="EB6" s="32" t="str">
        <f>IF(EB7="","",IF(EB7="-","【-】","【"&amp;SUBSTITUTE(TEXT(EB7,"#,##0.00"),"-","△")&amp;"】"))</f>
        <v>【5.85】</v>
      </c>
      <c r="EC6" s="33">
        <f>IF(EC7="",NA(),EC7)</f>
        <v>0.75</v>
      </c>
      <c r="ED6" s="32">
        <f t="shared" ref="ED6:EL6" si="14">IF(ED7="",NA(),ED7)</f>
        <v>0</v>
      </c>
      <c r="EE6" s="32">
        <f t="shared" si="14"/>
        <v>0</v>
      </c>
      <c r="EF6" s="33">
        <f t="shared" si="14"/>
        <v>0.32</v>
      </c>
      <c r="EG6" s="33">
        <f t="shared" si="14"/>
        <v>0.52</v>
      </c>
      <c r="EH6" s="33">
        <f t="shared" si="14"/>
        <v>0.35</v>
      </c>
      <c r="EI6" s="33">
        <f t="shared" si="14"/>
        <v>0.5</v>
      </c>
      <c r="EJ6" s="33">
        <f t="shared" si="14"/>
        <v>1.24</v>
      </c>
      <c r="EK6" s="33">
        <f t="shared" si="14"/>
        <v>0.45</v>
      </c>
      <c r="EL6" s="33">
        <f t="shared" si="14"/>
        <v>0.53</v>
      </c>
      <c r="EM6" s="32" t="str">
        <f>IF(EM7="","",IF(EM7="-","【-】","【"&amp;SUBSTITUTE(TEXT(EM7,"#,##0.00"),"-","△")&amp;"】"))</f>
        <v>【1.05】</v>
      </c>
    </row>
    <row r="7" spans="1:143" s="34" customFormat="1" x14ac:dyDescent="0.15">
      <c r="A7" s="26"/>
      <c r="B7" s="35">
        <v>2014</v>
      </c>
      <c r="C7" s="35">
        <v>122360</v>
      </c>
      <c r="D7" s="35">
        <v>46</v>
      </c>
      <c r="E7" s="35">
        <v>1</v>
      </c>
      <c r="F7" s="35">
        <v>0</v>
      </c>
      <c r="G7" s="35">
        <v>5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51.52</v>
      </c>
      <c r="O7" s="36">
        <v>4.25</v>
      </c>
      <c r="P7" s="36">
        <v>4644</v>
      </c>
      <c r="Q7" s="36">
        <v>81065</v>
      </c>
      <c r="R7" s="36">
        <v>262.35000000000002</v>
      </c>
      <c r="S7" s="36">
        <v>309</v>
      </c>
      <c r="T7" s="36">
        <v>3426</v>
      </c>
      <c r="U7" s="36">
        <v>29.05</v>
      </c>
      <c r="V7" s="36">
        <v>117.93</v>
      </c>
      <c r="W7" s="36">
        <v>119.41</v>
      </c>
      <c r="X7" s="36">
        <v>111.98</v>
      </c>
      <c r="Y7" s="36">
        <v>111.49</v>
      </c>
      <c r="Z7" s="36">
        <v>109.57</v>
      </c>
      <c r="AA7" s="36">
        <v>109.27</v>
      </c>
      <c r="AB7" s="36">
        <v>109.25</v>
      </c>
      <c r="AC7" s="36">
        <v>106.07</v>
      </c>
      <c r="AD7" s="36">
        <v>108.9</v>
      </c>
      <c r="AE7" s="36">
        <v>97.04</v>
      </c>
      <c r="AF7" s="36">
        <v>103.86</v>
      </c>
      <c r="AG7" s="36">
        <v>102.45</v>
      </c>
      <c r="AH7" s="36">
        <v>246.87</v>
      </c>
      <c r="AI7" s="36">
        <v>232.08</v>
      </c>
      <c r="AJ7" s="36">
        <v>216.28</v>
      </c>
      <c r="AK7" s="36">
        <v>204.91</v>
      </c>
      <c r="AL7" s="36">
        <v>180.12</v>
      </c>
      <c r="AM7" s="36">
        <v>36.549999999999997</v>
      </c>
      <c r="AN7" s="36">
        <v>35.659999999999997</v>
      </c>
      <c r="AO7" s="36">
        <v>34.049999999999997</v>
      </c>
      <c r="AP7" s="36">
        <v>103.06</v>
      </c>
      <c r="AQ7" s="36">
        <v>42.39</v>
      </c>
      <c r="AR7" s="36">
        <v>44.53</v>
      </c>
      <c r="AS7" s="36">
        <v>4106.95</v>
      </c>
      <c r="AT7" s="36">
        <v>4405</v>
      </c>
      <c r="AU7" s="36">
        <v>6288.94</v>
      </c>
      <c r="AV7" s="36">
        <v>491.88</v>
      </c>
      <c r="AW7" s="36">
        <v>406.61</v>
      </c>
      <c r="AX7" s="36">
        <v>1780.7</v>
      </c>
      <c r="AY7" s="36">
        <v>1529.6</v>
      </c>
      <c r="AZ7" s="36">
        <v>1025.1400000000001</v>
      </c>
      <c r="BA7" s="36">
        <v>1435.5</v>
      </c>
      <c r="BB7" s="36">
        <v>432.1</v>
      </c>
      <c r="BC7" s="36">
        <v>299.05</v>
      </c>
      <c r="BD7" s="36">
        <v>2094.59</v>
      </c>
      <c r="BE7" s="36">
        <v>2055.16</v>
      </c>
      <c r="BF7" s="36">
        <v>1996.09</v>
      </c>
      <c r="BG7" s="36">
        <v>2091.27</v>
      </c>
      <c r="BH7" s="36">
        <v>2019.05</v>
      </c>
      <c r="BI7" s="36">
        <v>757.1</v>
      </c>
      <c r="BJ7" s="36">
        <v>783.24</v>
      </c>
      <c r="BK7" s="36">
        <v>801.34</v>
      </c>
      <c r="BL7" s="36">
        <v>1025.47</v>
      </c>
      <c r="BM7" s="36">
        <v>952.88</v>
      </c>
      <c r="BN7" s="36">
        <v>911.88</v>
      </c>
      <c r="BO7" s="36">
        <v>57.55</v>
      </c>
      <c r="BP7" s="36">
        <v>53.19</v>
      </c>
      <c r="BQ7" s="36">
        <v>53.68</v>
      </c>
      <c r="BR7" s="36">
        <v>52.53</v>
      </c>
      <c r="BS7" s="36">
        <v>44.87</v>
      </c>
      <c r="BT7" s="36">
        <v>65.760000000000005</v>
      </c>
      <c r="BU7" s="36">
        <v>58.96</v>
      </c>
      <c r="BV7" s="36">
        <v>58.34</v>
      </c>
      <c r="BW7" s="36">
        <v>57.29</v>
      </c>
      <c r="BX7" s="36">
        <v>62.32</v>
      </c>
      <c r="BY7" s="36">
        <v>64.84</v>
      </c>
      <c r="BZ7" s="36">
        <v>434.17</v>
      </c>
      <c r="CA7" s="36">
        <v>473.09</v>
      </c>
      <c r="CB7" s="36">
        <v>469.85</v>
      </c>
      <c r="CC7" s="36">
        <v>477.78</v>
      </c>
      <c r="CD7" s="36">
        <v>560.16999999999996</v>
      </c>
      <c r="CE7" s="36">
        <v>299.85000000000002</v>
      </c>
      <c r="CF7" s="36">
        <v>354.34</v>
      </c>
      <c r="CG7" s="36">
        <v>359.11</v>
      </c>
      <c r="CH7" s="36">
        <v>360.94</v>
      </c>
      <c r="CI7" s="36">
        <v>326.38</v>
      </c>
      <c r="CJ7" s="36">
        <v>295</v>
      </c>
      <c r="CK7" s="36">
        <v>55.74</v>
      </c>
      <c r="CL7" s="36">
        <v>56.99</v>
      </c>
      <c r="CM7" s="36">
        <v>54.75</v>
      </c>
      <c r="CN7" s="36">
        <v>54.17</v>
      </c>
      <c r="CO7" s="36">
        <v>53.25</v>
      </c>
      <c r="CP7" s="36">
        <v>55.65</v>
      </c>
      <c r="CQ7" s="36">
        <v>51.06</v>
      </c>
      <c r="CR7" s="36">
        <v>50.96</v>
      </c>
      <c r="CS7" s="36">
        <v>50.84</v>
      </c>
      <c r="CT7" s="36">
        <v>52.25</v>
      </c>
      <c r="CU7" s="36">
        <v>56.21</v>
      </c>
      <c r="CV7" s="36">
        <v>87.11</v>
      </c>
      <c r="CW7" s="36">
        <v>81.93</v>
      </c>
      <c r="CX7" s="36">
        <v>83.4</v>
      </c>
      <c r="CY7" s="36">
        <v>82.38</v>
      </c>
      <c r="CZ7" s="36">
        <v>84.73</v>
      </c>
      <c r="DA7" s="36">
        <v>84.01</v>
      </c>
      <c r="DB7" s="36">
        <v>83.73</v>
      </c>
      <c r="DC7" s="36">
        <v>84.13</v>
      </c>
      <c r="DD7" s="36">
        <v>85.3</v>
      </c>
      <c r="DE7" s="36">
        <v>86.34</v>
      </c>
      <c r="DF7" s="36">
        <v>83.92</v>
      </c>
      <c r="DG7" s="36">
        <v>19.14</v>
      </c>
      <c r="DH7" s="36">
        <v>21.18</v>
      </c>
      <c r="DI7" s="36">
        <v>23.17</v>
      </c>
      <c r="DJ7" s="36">
        <v>24.33</v>
      </c>
      <c r="DK7" s="36">
        <v>26.56</v>
      </c>
      <c r="DL7" s="36">
        <v>30.81</v>
      </c>
      <c r="DM7" s="36">
        <v>33.24</v>
      </c>
      <c r="DN7" s="36">
        <v>33.840000000000003</v>
      </c>
      <c r="DO7" s="36">
        <v>34.67</v>
      </c>
      <c r="DP7" s="36">
        <v>39.26</v>
      </c>
      <c r="DQ7" s="36">
        <v>33.71</v>
      </c>
      <c r="DR7" s="36">
        <v>14.33</v>
      </c>
      <c r="DS7" s="36">
        <v>14.34</v>
      </c>
      <c r="DT7" s="36">
        <v>14.34</v>
      </c>
      <c r="DU7" s="36">
        <v>14.23</v>
      </c>
      <c r="DV7" s="36">
        <v>13.91</v>
      </c>
      <c r="DW7" s="36">
        <v>9.6999999999999993</v>
      </c>
      <c r="DX7" s="36">
        <v>8.98</v>
      </c>
      <c r="DY7" s="36">
        <v>8.31</v>
      </c>
      <c r="DZ7" s="36">
        <v>8.4700000000000006</v>
      </c>
      <c r="EA7" s="36">
        <v>9.1</v>
      </c>
      <c r="EB7" s="36">
        <v>5.85</v>
      </c>
      <c r="EC7" s="36">
        <v>0.75</v>
      </c>
      <c r="ED7" s="36">
        <v>0</v>
      </c>
      <c r="EE7" s="36">
        <v>0</v>
      </c>
      <c r="EF7" s="36">
        <v>0.32</v>
      </c>
      <c r="EG7" s="36">
        <v>0.52</v>
      </c>
      <c r="EH7" s="36">
        <v>0.35</v>
      </c>
      <c r="EI7" s="36">
        <v>0.5</v>
      </c>
      <c r="EJ7" s="36">
        <v>1.24</v>
      </c>
      <c r="EK7" s="36">
        <v>0.45</v>
      </c>
      <c r="EL7" s="36">
        <v>0.53</v>
      </c>
      <c r="EM7" s="36">
        <v>1.05</v>
      </c>
    </row>
    <row r="8" spans="1:143" x14ac:dyDescent="0.15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 x14ac:dyDescent="0.15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 x14ac:dyDescent="0.15">
      <c r="A10" s="39" t="s">
        <v>43</v>
      </c>
      <c r="B10" s="40">
        <f>DATEVALUE($B$6-4&amp;"年1月1日")</f>
        <v>40179</v>
      </c>
      <c r="C10" s="40">
        <f>DATEVALUE($B$6-3&amp;"年1月1日")</f>
        <v>40544</v>
      </c>
      <c r="D10" s="40">
        <f>DATEVALUE($B$6-2&amp;"年1月1日")</f>
        <v>40909</v>
      </c>
      <c r="E10" s="40">
        <f>DATEVALUE($B$6-1&amp;"年1月1日")</f>
        <v>41275</v>
      </c>
      <c r="F10" s="40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香取市</cp:lastModifiedBy>
  <dcterms:created xsi:type="dcterms:W3CDTF">2016-01-18T04:44:22Z</dcterms:created>
  <dcterms:modified xsi:type="dcterms:W3CDTF">2016-01-27T07:10:37Z</dcterms:modified>
  <cp:category/>
</cp:coreProperties>
</file>