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5_農業集落排水_19団体）\"/>
    </mc:Choice>
  </mc:AlternateContent>
  <workbookProtection workbookAlgorithmName="SHA-512" workbookHashValue="6NYWkDJgxcKSV2wqyApqDEKne1xFrhPRDDxA12KxRxY/jzaLuFn6Vp7SE1lNunorSG0+cuKnqU2Eab/g53CBww==" workbookSaltValue="/PMFZczgPuCCnxHos6DqHw==" workbookSpinCount="100000" lockStructure="1"/>
  <bookViews>
    <workbookView xWindow="237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<sst xmlns="http://schemas.openxmlformats.org/spreadsheetml/2006/main" count="240" uniqueCount="126">
  <si>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</si>
  <si>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</si>
  <si>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</si>
  <si>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</si>
  <si>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</si>
  <si>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</si>
  <si>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</si>
  <si>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</si>
  <si>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</si>
  <si>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</si>
  <si>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</si>
  <si>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</si>
  <si>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</si>
  <si>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</si>
  <si>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</si>
  <si>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</si>
  <si>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</si>
  <si>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</si>
  <si>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</si>
  <si>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</si>
  <si>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</si>
  <si>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</si>
  <si>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</si>
  <si>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</si>
  <si>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</si>
  <si>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</si>
  <si>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</si>
  <si>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</si>
  <si>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</si>
  <si>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</si>
  <si>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</si>
  <si>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</si>
  <si>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</si>
  <si>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</si>
  <si>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</si>
  <si>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</si>
  <si>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</si>
  <si>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</si>
  <si>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</si>
  <si>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</si>
  <si>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</si>
  <si>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</si>
  <si>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</si>
  <si>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</si>
  <si>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</si>
  <si>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</si>
  <si>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</si>
  <si>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</si>
  <si>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</si>
  <si>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</si>
  <si>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</si>
  <si>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</si>
  <si>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</si>
  <si>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</si>
  <si>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</si>
  <si>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</si>
  <si>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</si>
  <si>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</si>
  <si>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</si>
  <si>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</si>
  <si>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</si>
  <si>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</si>
  <si>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</si>
  <si>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</si>
  <si>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</si>
  <si>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</si>
  <si>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</si>
  <si>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</si>
  <si>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</si>
  <si>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</si>
  <si>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</si>
  <si>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</si>
  <si>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</si>
  <si>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</si>
  <si>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</si>
  <si>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</si>
  <si>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</si>
  <si>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</si>
  <si>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</si>
  <si>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</si>
  <si>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</si>
  <si>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</si>
  <si>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</si>
  <si>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</si>
  <si>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</si>
  <si>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</si>
  <si>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</si>
  <si>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</si>
  <si>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</si>
  <si>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</si>
  <si>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</si>
  <si>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</si>
  <si>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</si>
  <si>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</si>
  <si>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</si>
  <si>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</si>
  <si>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</si>
  <si>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</si>
  <si>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</si>
  <si>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</si>
  <si>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</si>
  <si>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</si>
  <si>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</si>
  <si>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</si>
  <si>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</si>
  <si>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</si>
  <si>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</si>
  <si>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</si>
  <si>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</si>
  <si>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</si>
  <si>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君津市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</si>
  <si>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</si>
  <si>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</si>
  <si>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</si>
  <si>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</si>
  <si>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</si>
  <si>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</si>
  <si>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</si>
  <si>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</si>
  <si>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</si>
  <si>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</si>
  <si>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</si>
  <si>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</si>
  <si>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平成15年度に一部供用開始してから15年が経過したが、管渠の耐用年数が50年であることから、当面更新は要しない。
　一方、処理施設の一部の電気・機械設備が耐用年数を超え、更新が必要となっていることから、計画的な更新が必要である。</t>
    <phoneticPr fontId="4"/>
  </si>
  <si>
    <t>　総収益について、処理区域内人口が平成29年度末で281人と少なく、料金収入が少ないため、一般会計からの繰入金に依存している。施設の維持管理費や地方債償還金等の合計に対する総収益の割合を示す「①収益的収支比率」は100％を上回っているものの、汚水処理費に対する料金収入の割合を示す「⑤経費回収率」が類似団体平均値と比較し低い。
　料金収入に対する企業債残高の割合を示す「④企業債残高対事業規模比率」は、残高が平成29年度末で143,409千円あるが、一般会計からの繰入金で償還しているため、0％となっている。
　有収水量1m3あたりの汚水処理費を示す「⑥汚水処理原価」は、処理施設が小規模で水量が少ないものの、維持管理費は一定の規模必要となるため、類似団体平均値と比較し高くなっている。
　処理施設の汚水処理能力に対する一日平均処理水量の割合を示す「⑦施設利用率」は、汚水量の減少により、利用率が減少の傾向にある。
　処理区域内人口に対する水洗便所設置済人口の割合を示す「⑧水洗化率」は、集落ぐるみで下水道への接続に取り組んだことから、水洗化率は高く、処理施設が有効に活用されている。</t>
    <phoneticPr fontId="4"/>
  </si>
  <si>
    <t>　集落規模が小さいため料金収入が少なく、一般会計からの繰入金に依存せざるを得ない状況である。
　処理施設は小規模であるが、一定規模の維持管理費は必要なため、今後必要となる老朽化した施設の更新を計画的に実施し、維持管理費の抑制に努める。
　また、事業の継続について見直しを行う。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</si>
</sst>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BF-41FD-A6D9-6E15458CCC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c:ext xmlns:c16="http://schemas.microsoft.com/office/drawing/2014/chart" uri="{C3380CC4-5D6E-409C-BE32-E72D297353CC}">
              <c16:uniqueId val="{00000001-D8BF-41FD-A6D9-6E15458CCC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44.85</c:v>
                </c:pt>
                <c:pt idx="1">
                  <c:v>44.12</c:v>
                </c:pt>
                <c:pt idx="2">
                  <c:v>45.59</c:v>
                </c:pt>
                <c:pt idx="3">
                  <c:v>44.12</c:v>
                </c:pt>
                <c:pt idx="4">
                  <c:v>41.91</c:v>
                </c:pt>
              </c:numCache>
            </c:numRef>
          </c:val>
          <c:extLst>
            <c:ext xmlns:c16="http://schemas.microsoft.com/office/drawing/2014/chart" uri="{C3380CC4-5D6E-409C-BE32-E72D297353CC}">
              <c16:uniqueId val="{00000000-0B37-4E38-9910-4A8376DF20C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c:ext xmlns:c16="http://schemas.microsoft.com/office/drawing/2014/chart" uri="{C3380CC4-5D6E-409C-BE32-E72D297353CC}">
              <c16:uniqueId val="{00000001-0B37-4E38-9910-4A8376DF20C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90.03</c:v>
                </c:pt>
                <c:pt idx="1">
                  <c:v>90.2</c:v>
                </c:pt>
                <c:pt idx="2">
                  <c:v>90.57</c:v>
                </c:pt>
                <c:pt idx="3">
                  <c:v>90.71</c:v>
                </c:pt>
                <c:pt idx="4">
                  <c:v>90.75</c:v>
                </c:pt>
              </c:numCache>
            </c:numRef>
          </c:val>
          <c:extLst>
            <c:ext xmlns:c16="http://schemas.microsoft.com/office/drawing/2014/chart" uri="{C3380CC4-5D6E-409C-BE32-E72D297353CC}">
              <c16:uniqueId val="{00000000-CA1B-4100-A64A-793607EB1F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c:ext xmlns:c16="http://schemas.microsoft.com/office/drawing/2014/chart" uri="{C3380CC4-5D6E-409C-BE32-E72D297353CC}">
              <c16:uniqueId val="{00000001-CA1B-4100-A64A-793607EB1F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98.46</c:v>
                </c:pt>
                <c:pt idx="1">
                  <c:v>98.11</c:v>
                </c:pt>
                <c:pt idx="2">
                  <c:v>97.29</c:v>
                </c:pt>
                <c:pt idx="3">
                  <c:v>104.57</c:v>
                </c:pt>
                <c:pt idx="4">
                  <c:v>100.57</c:v>
                </c:pt>
              </c:numCache>
            </c:numRef>
          </c:val>
          <c:extLst>
            <c:ext xmlns:c16="http://schemas.microsoft.com/office/drawing/2014/chart" uri="{C3380CC4-5D6E-409C-BE32-E72D297353CC}">
              <c16:uniqueId val="{00000000-E467-41EF-AE0E-3693A44AF8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67-41EF-AE0E-3693A44AF8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15-4EFD-8E3B-5D9C4A48C1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15-4EFD-8E3B-5D9C4A48C1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8D-4373-93C9-3FA84C08C75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8D-4373-93C9-3FA84C08C75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6F-4FBB-9CD7-771182E5265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6F-4FBB-9CD7-771182E5265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C3-45CD-BB6A-99C52209BE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C3-45CD-BB6A-99C52209BE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F9-47C0-8E50-88E9A472A76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c:ext xmlns:c16="http://schemas.microsoft.com/office/drawing/2014/chart" uri="{C3380CC4-5D6E-409C-BE32-E72D297353CC}">
              <c16:uniqueId val="{00000001-6EF9-47C0-8E50-88E9A472A76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26.14</c:v>
                </c:pt>
                <c:pt idx="1">
                  <c:v>26.57</c:v>
                </c:pt>
                <c:pt idx="2">
                  <c:v>28.08</c:v>
                </c:pt>
                <c:pt idx="3">
                  <c:v>27.19</c:v>
                </c:pt>
                <c:pt idx="4">
                  <c:v>22.8</c:v>
                </c:pt>
              </c:numCache>
            </c:numRef>
          </c:val>
          <c:extLst>
            <c:ext xmlns:c16="http://schemas.microsoft.com/office/drawing/2014/chart" uri="{C3380CC4-5D6E-409C-BE32-E72D297353CC}">
              <c16:uniqueId val="{00000000-0886-44D3-B5F4-9AC1EDDC88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c:ext xmlns:c16="http://schemas.microsoft.com/office/drawing/2014/chart" uri="{C3380CC4-5D6E-409C-BE32-E72D297353CC}">
              <c16:uniqueId val="{00000001-0886-44D3-B5F4-9AC1EDDC88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456.34</c:v>
                </c:pt>
                <c:pt idx="1">
                  <c:v>465.12</c:v>
                </c:pt>
                <c:pt idx="2">
                  <c:v>442.11</c:v>
                </c:pt>
                <c:pt idx="3">
                  <c:v>461.98</c:v>
                </c:pt>
                <c:pt idx="4">
                  <c:v>548.48</c:v>
                </c:pt>
              </c:numCache>
            </c:numRef>
          </c:val>
          <c:extLst>
            <c:ext xmlns:c16="http://schemas.microsoft.com/office/drawing/2014/chart" uri="{C3380CC4-5D6E-409C-BE32-E72D297353CC}">
              <c16:uniqueId val="{00000000-A546-40A2-B76C-45C87528F0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c:ext xmlns:c16="http://schemas.microsoft.com/office/drawing/2014/chart" uri="{C3380CC4-5D6E-409C-BE32-E72D297353CC}">
              <c16:uniqueId val="{00000001-A546-40A2-B76C-45C87528F0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6" zoomScaleNormal="86"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君津市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6">
        <f>データ!S6</f>
        <v>85604</v>
      </c>
      <c r="AM8" s="66"/>
      <c r="AN8" s="66"/>
      <c r="AO8" s="66"/>
      <c r="AP8" s="66"/>
      <c r="AQ8" s="66"/>
      <c r="AR8" s="66"/>
      <c r="AS8" s="66"/>
      <c r="AT8" s="65">
        <f>データ!T6</f>
        <v>318.81</v>
      </c>
      <c r="AU8" s="65"/>
      <c r="AV8" s="65"/>
      <c r="AW8" s="65"/>
      <c r="AX8" s="65"/>
      <c r="AY8" s="65"/>
      <c r="AZ8" s="65"/>
      <c r="BA8" s="65"/>
      <c r="BB8" s="65">
        <f>データ!U6</f>
        <v>268.51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0.33</v>
      </c>
      <c r="Q10" s="65"/>
      <c r="R10" s="65"/>
      <c r="S10" s="65"/>
      <c r="T10" s="65"/>
      <c r="U10" s="65"/>
      <c r="V10" s="65"/>
      <c r="W10" s="65">
        <f>データ!Q6</f>
        <v>100</v>
      </c>
      <c r="X10" s="65"/>
      <c r="Y10" s="65"/>
      <c r="Z10" s="65"/>
      <c r="AA10" s="65"/>
      <c r="AB10" s="65"/>
      <c r="AC10" s="65"/>
      <c r="AD10" s="66">
        <f>データ!R6</f>
        <v>2268</v>
      </c>
      <c r="AE10" s="66"/>
      <c r="AF10" s="66"/>
      <c r="AG10" s="66"/>
      <c r="AH10" s="66"/>
      <c r="AI10" s="66"/>
      <c r="AJ10" s="66"/>
      <c r="AK10" s="2"/>
      <c r="AL10" s="66">
        <f>データ!V6</f>
        <v>281</v>
      </c>
      <c r="AM10" s="66"/>
      <c r="AN10" s="66"/>
      <c r="AO10" s="66"/>
      <c r="AP10" s="66"/>
      <c r="AQ10" s="66"/>
      <c r="AR10" s="66"/>
      <c r="AS10" s="66"/>
      <c r="AT10" s="65">
        <f>データ!W6</f>
        <v>0.22</v>
      </c>
      <c r="AU10" s="65"/>
      <c r="AV10" s="65"/>
      <c r="AW10" s="65"/>
      <c r="AX10" s="65"/>
      <c r="AY10" s="65"/>
      <c r="AZ10" s="65"/>
      <c r="BA10" s="65"/>
      <c r="BB10" s="65">
        <f>データ!X6</f>
        <v>1277.27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ZKu3lRsUqiK+0OmoSrv+w9TnXZvIFLzHQ4/WndA35ULpfRqfqYAsxQvRKqJiTWEDjBuhSzPO4vuA3PnHeFeYuA==" saltValue="8xx6501nldWTUb9S8J8m/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122254</v>
      </c>
      <c r="D6" s="32">
        <f t="shared" si="3"/>
        <v>47</v>
      </c>
      <c r="E6" s="32">
        <f t="shared" si="3"/>
        <v>17</v>
      </c>
      <c r="F6" s="32">
        <f t="shared" si="3"/>
        <v>5</v>
      </c>
      <c r="G6" s="32">
        <f t="shared" si="3"/>
        <v>0</v>
      </c>
      <c r="H6" s="32" t="str">
        <f t="shared" si="3"/>
        <v>千葉県　君津市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0.33</v>
      </c>
      <c r="Q6" s="33">
        <f t="shared" si="3"/>
        <v>100</v>
      </c>
      <c r="R6" s="33">
        <f t="shared" si="3"/>
        <v>2268</v>
      </c>
      <c r="S6" s="33">
        <f t="shared" si="3"/>
        <v>85604</v>
      </c>
      <c r="T6" s="33">
        <f t="shared" si="3"/>
        <v>318.81</v>
      </c>
      <c r="U6" s="33">
        <f t="shared" si="3"/>
        <v>268.51</v>
      </c>
      <c r="V6" s="33">
        <f t="shared" si="3"/>
        <v>281</v>
      </c>
      <c r="W6" s="33">
        <f t="shared" si="3"/>
        <v>0.22</v>
      </c>
      <c r="X6" s="33">
        <f t="shared" si="3"/>
        <v>1277.27</v>
      </c>
      <c r="Y6" s="34">
        <f>IF(Y7="",NA(),Y7)</f>
        <v>98.46</v>
      </c>
      <c r="Z6" s="34">
        <f t="shared" ref="Z6:AH6" si="4">IF(Z7="",NA(),Z7)</f>
        <v>98.11</v>
      </c>
      <c r="AA6" s="34">
        <f t="shared" si="4"/>
        <v>97.29</v>
      </c>
      <c r="AB6" s="34">
        <f t="shared" si="4"/>
        <v>104.57</v>
      </c>
      <c r="AC6" s="34">
        <f t="shared" si="4"/>
        <v>100.57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26.14</v>
      </c>
      <c r="BR6" s="34">
        <f t="shared" ref="BR6:BZ6" si="8">IF(BR7="",NA(),BR7)</f>
        <v>26.57</v>
      </c>
      <c r="BS6" s="34">
        <f t="shared" si="8"/>
        <v>28.08</v>
      </c>
      <c r="BT6" s="34">
        <f t="shared" si="8"/>
        <v>27.19</v>
      </c>
      <c r="BU6" s="34">
        <f t="shared" si="8"/>
        <v>22.8</v>
      </c>
      <c r="BV6" s="34">
        <f t="shared" si="8"/>
        <v>41.04</v>
      </c>
      <c r="BW6" s="34">
        <f t="shared" si="8"/>
        <v>41.08</v>
      </c>
      <c r="BX6" s="34">
        <f t="shared" si="8"/>
        <v>41.34</v>
      </c>
      <c r="BY6" s="34">
        <f t="shared" si="8"/>
        <v>40.06</v>
      </c>
      <c r="BZ6" s="34">
        <f t="shared" si="8"/>
        <v>41.25</v>
      </c>
      <c r="CA6" s="33" t="str">
        <f>IF(CA7="","",IF(CA7="-","【-】","【"&amp;SUBSTITUTE(TEXT(CA7,"#,##0.00"),"-","△")&amp;"】"))</f>
        <v>【60.64】</v>
      </c>
      <c r="CB6" s="34">
        <f>IF(CB7="",NA(),CB7)</f>
        <v>456.34</v>
      </c>
      <c r="CC6" s="34">
        <f t="shared" ref="CC6:CK6" si="9">IF(CC7="",NA(),CC7)</f>
        <v>465.12</v>
      </c>
      <c r="CD6" s="34">
        <f t="shared" si="9"/>
        <v>442.11</v>
      </c>
      <c r="CE6" s="34">
        <f t="shared" si="9"/>
        <v>461.98</v>
      </c>
      <c r="CF6" s="34">
        <f t="shared" si="9"/>
        <v>548.48</v>
      </c>
      <c r="CG6" s="34">
        <f t="shared" si="9"/>
        <v>357.08</v>
      </c>
      <c r="CH6" s="34">
        <f t="shared" si="9"/>
        <v>378.08</v>
      </c>
      <c r="CI6" s="34">
        <f t="shared" si="9"/>
        <v>357.49</v>
      </c>
      <c r="CJ6" s="34">
        <f t="shared" si="9"/>
        <v>355.22</v>
      </c>
      <c r="CK6" s="34">
        <f t="shared" si="9"/>
        <v>334.48</v>
      </c>
      <c r="CL6" s="33" t="str">
        <f>IF(CL7="","",IF(CL7="-","【-】","【"&amp;SUBSTITUTE(TEXT(CL7,"#,##0.00"),"-","△")&amp;"】"))</f>
        <v>【255.52】</v>
      </c>
      <c r="CM6" s="34">
        <f>IF(CM7="",NA(),CM7)</f>
        <v>44.85</v>
      </c>
      <c r="CN6" s="34">
        <f t="shared" ref="CN6:CV6" si="10">IF(CN7="",NA(),CN7)</f>
        <v>44.12</v>
      </c>
      <c r="CO6" s="34">
        <f t="shared" si="10"/>
        <v>45.59</v>
      </c>
      <c r="CP6" s="34">
        <f t="shared" si="10"/>
        <v>44.12</v>
      </c>
      <c r="CQ6" s="34">
        <f t="shared" si="10"/>
        <v>41.91</v>
      </c>
      <c r="CR6" s="34">
        <f t="shared" si="10"/>
        <v>45.95</v>
      </c>
      <c r="CS6" s="34">
        <f t="shared" si="10"/>
        <v>44.69</v>
      </c>
      <c r="CT6" s="34">
        <f t="shared" si="10"/>
        <v>44.69</v>
      </c>
      <c r="CU6" s="34">
        <f t="shared" si="10"/>
        <v>42.84</v>
      </c>
      <c r="CV6" s="34">
        <f t="shared" si="10"/>
        <v>40.93</v>
      </c>
      <c r="CW6" s="33" t="str">
        <f>IF(CW7="","",IF(CW7="-","【-】","【"&amp;SUBSTITUTE(TEXT(CW7,"#,##0.00"),"-","△")&amp;"】"))</f>
        <v>【52.49】</v>
      </c>
      <c r="CX6" s="34">
        <f>IF(CX7="",NA(),CX7)</f>
        <v>90.03</v>
      </c>
      <c r="CY6" s="34">
        <f t="shared" ref="CY6:DG6" si="11">IF(CY7="",NA(),CY7)</f>
        <v>90.2</v>
      </c>
      <c r="CZ6" s="34">
        <f t="shared" si="11"/>
        <v>90.57</v>
      </c>
      <c r="DA6" s="34">
        <f t="shared" si="11"/>
        <v>90.71</v>
      </c>
      <c r="DB6" s="34">
        <f t="shared" si="11"/>
        <v>90.75</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122254</v>
      </c>
      <c r="D7" s="36">
        <v>47</v>
      </c>
      <c r="E7" s="36">
        <v>17</v>
      </c>
      <c r="F7" s="36">
        <v>5</v>
      </c>
      <c r="G7" s="36">
        <v>0</v>
      </c>
      <c r="H7" s="36" t="s">
        <v>110</v>
      </c>
      <c r="I7" s="36" t="s">
        <v>111</v>
      </c>
      <c r="J7" s="36" t="s">
        <v>112</v>
      </c>
      <c r="K7" s="36" t="s">
        <v>113</v>
      </c>
      <c r="L7" s="36" t="s">
        <v>114</v>
      </c>
      <c r="M7" s="36" t="s">
        <v>115</v>
      </c>
      <c r="N7" s="37" t="s">
        <v>116</v>
      </c>
      <c r="O7" s="37" t="s">
        <v>117</v>
      </c>
      <c r="P7" s="37">
        <v>0.33</v>
      </c>
      <c r="Q7" s="37">
        <v>100</v>
      </c>
      <c r="R7" s="37">
        <v>2268</v>
      </c>
      <c r="S7" s="37">
        <v>85604</v>
      </c>
      <c r="T7" s="37">
        <v>318.81</v>
      </c>
      <c r="U7" s="37">
        <v>268.51</v>
      </c>
      <c r="V7" s="37">
        <v>281</v>
      </c>
      <c r="W7" s="37">
        <v>0.22</v>
      </c>
      <c r="X7" s="37">
        <v>1277.27</v>
      </c>
      <c r="Y7" s="37">
        <v>98.46</v>
      </c>
      <c r="Z7" s="37">
        <v>98.11</v>
      </c>
      <c r="AA7" s="37">
        <v>97.29</v>
      </c>
      <c r="AB7" s="37">
        <v>104.57</v>
      </c>
      <c r="AC7" s="37">
        <v>100.57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1161.05</v>
      </c>
      <c r="BM7" s="37">
        <v>979.89</v>
      </c>
      <c r="BN7" s="37">
        <v>1051.43</v>
      </c>
      <c r="BO7" s="37">
        <v>982.29</v>
      </c>
      <c r="BP7" s="37">
        <v>814.89</v>
      </c>
      <c r="BQ7" s="37">
        <v>26.14</v>
      </c>
      <c r="BR7" s="37">
        <v>26.57</v>
      </c>
      <c r="BS7" s="37">
        <v>28.08</v>
      </c>
      <c r="BT7" s="37">
        <v>27.19</v>
      </c>
      <c r="BU7" s="37">
        <v>22.8</v>
      </c>
      <c r="BV7" s="37">
        <v>41.04</v>
      </c>
      <c r="BW7" s="37">
        <v>41.08</v>
      </c>
      <c r="BX7" s="37">
        <v>41.34</v>
      </c>
      <c r="BY7" s="37">
        <v>40.06</v>
      </c>
      <c r="BZ7" s="37">
        <v>41.25</v>
      </c>
      <c r="CA7" s="37">
        <v>60.64</v>
      </c>
      <c r="CB7" s="37">
        <v>456.34</v>
      </c>
      <c r="CC7" s="37">
        <v>465.12</v>
      </c>
      <c r="CD7" s="37">
        <v>442.11</v>
      </c>
      <c r="CE7" s="37">
        <v>461.98</v>
      </c>
      <c r="CF7" s="37">
        <v>548.48</v>
      </c>
      <c r="CG7" s="37">
        <v>357.08</v>
      </c>
      <c r="CH7" s="37">
        <v>378.08</v>
      </c>
      <c r="CI7" s="37">
        <v>357.49</v>
      </c>
      <c r="CJ7" s="37">
        <v>355.22</v>
      </c>
      <c r="CK7" s="37">
        <v>334.48</v>
      </c>
      <c r="CL7" s="37">
        <v>255.52</v>
      </c>
      <c r="CM7" s="37">
        <v>44.85</v>
      </c>
      <c r="CN7" s="37">
        <v>44.12</v>
      </c>
      <c r="CO7" s="37">
        <v>45.59</v>
      </c>
      <c r="CP7" s="37">
        <v>44.12</v>
      </c>
      <c r="CQ7" s="37">
        <v>41.91</v>
      </c>
      <c r="CR7" s="37">
        <v>45.95</v>
      </c>
      <c r="CS7" s="37">
        <v>44.69</v>
      </c>
      <c r="CT7" s="37">
        <v>44.69</v>
      </c>
      <c r="CU7" s="37">
        <v>42.84</v>
      </c>
      <c r="CV7" s="37">
        <v>40.93</v>
      </c>
      <c r="CW7" s="37">
        <v>52.49</v>
      </c>
      <c r="CX7" s="37">
        <v>90.03</v>
      </c>
      <c r="CY7" s="37">
        <v>90.2</v>
      </c>
      <c r="CZ7" s="37">
        <v>90.57</v>
      </c>
      <c r="DA7" s="37">
        <v>90.71</v>
      </c>
      <c r="DB7" s="37">
        <v>90.75</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2019-01-30T07:25:05Z</cp:lastPrinted>
  <dcterms:created xsi:type="dcterms:W3CDTF">2018-12-03T09:23:07Z</dcterms:created>
  <dcterms:modified xsi:type="dcterms:W3CDTF">2019-02-21T03:25:23Z</dcterms:modified>
  <cp:category/>
</cp:coreProperties>
</file>