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6 経営比較分析表\20190111_経営比較分析表等依頼（定期分）\03団体→県\下水_171～\下水（175_農業集落排水_19団体）\"/>
    </mc:Choice>
  </mc:AlternateContent>
  <workbookProtection workbookAlgorithmName="SHA-512" workbookHashValue="duY9rvHNzZBZgjbQG/T5ip1hGQEnmVueB7fQToa3+ve1Jgorxg4s20Tj3c08y4ky1XRe6vdsbk7ahU/xnipOIg==" workbookSaltValue="X9tC5vKfjL3wf7JrqKUyG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<sst xmlns="http://schemas.openxmlformats.org/spreadsheetml/2006/main" count="240" uniqueCount="125">
  <si>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</si>
  <si>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</si>
  <si>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</si>
  <si>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</si>
  <si>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</si>
  <si>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</si>
  <si>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</si>
  <si>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</si>
  <si>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</si>
  <si>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</si>
  <si>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</si>
  <si>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</si>
  <si>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</si>
  <si>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</si>
  <si>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</si>
  <si>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</si>
  <si>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</si>
  <si>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</si>
  <si>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</si>
  <si>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</si>
  <si>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</si>
  <si>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</si>
  <si>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</si>
  <si>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</si>
  <si>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</si>
  <si>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</si>
  <si>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</si>
  <si>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</si>
  <si>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</si>
  <si>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</si>
  <si>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</si>
  <si>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</si>
  <si>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</si>
  <si>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</si>
  <si>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</si>
  <si>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</si>
  <si>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</si>
  <si>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</si>
  <si>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</si>
  <si>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</si>
  <si>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</si>
  <si>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</si>
  <si>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</si>
  <si>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</si>
  <si>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</si>
  <si>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</si>
  <si>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</si>
  <si>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</si>
  <si>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</si>
  <si>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</si>
  <si>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</si>
  <si>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</si>
  <si>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</si>
  <si>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</si>
  <si>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</si>
  <si>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</si>
  <si>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</si>
  <si>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</si>
  <si>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</si>
  <si>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</si>
  <si>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</si>
  <si>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</si>
  <si>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</si>
  <si>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</si>
  <si>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</si>
  <si>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</si>
  <si>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</si>
  <si>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</si>
  <si>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</si>
  <si>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</si>
  <si>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</si>
  <si>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</si>
  <si>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</si>
  <si>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</si>
  <si>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</si>
  <si>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</si>
  <si>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</si>
  <si>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</si>
  <si>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</si>
  <si>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</si>
  <si>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</si>
  <si>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</si>
  <si>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</si>
  <si>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</si>
  <si>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</si>
  <si>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</si>
  <si>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</si>
  <si>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</si>
  <si>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</si>
  <si>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</si>
  <si>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</si>
  <si>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</si>
  <si>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</si>
  <si>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</si>
  <si>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</si>
  <si>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</si>
  <si>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</si>
  <si>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</si>
  <si>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</si>
  <si>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</si>
  <si>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</si>
  <si>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</si>
  <si>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</si>
  <si>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</si>
  <si>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</si>
  <si>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</si>
  <si>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</si>
  <si>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</si>
  <si>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</si>
  <si>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横芝光町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</si>
  <si>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</si>
  <si>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</si>
  <si>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</si>
  <si>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</si>
  <si>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</si>
  <si>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</si>
  <si>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</si>
  <si>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</si>
  <si>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</si>
  <si>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</si>
  <si>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</si>
  <si>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</si>
  <si>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③管渠改善率は、H25からH29まで0.00%である。これは改善を要する管渠がなかったため。
　しかしながら今後管渠の老朽化が進み、更新が必要となることから、H29に実施した機能診断・最適整備構想に基づき、中長期的な事業計画を策定し、健全な経営を図る。</t>
    <rPh sb="83" eb="85">
      <t>ジッシ</t>
    </rPh>
    <rPh sb="92" eb="98">
      <t>サイテキセイビコウソウ</t>
    </rPh>
    <rPh sb="99" eb="100">
      <t>モト</t>
    </rPh>
    <phoneticPr fontId="4"/>
  </si>
  <si>
    <t>①収益的収支比率は、H29は96.16％で100％を下回った。要因は、維持管理費（修繕費）の増加によるものである。
④企業債残高対事業規模比率は、H25からH29まで0.00%となっているが、これは、一般会計からの繰入金で賄っているためである。
⑤経費回収率は、H29に実施した機能診断・最適整備構想策定の委託料増により経費が掛かり、減少した。
⑥汚水処理原価は、H29に実施した機能診断・最適整備構想策定の委託料増により増加した。
⑦施設利用率は、類似団体に比べ高い稼働率であり、適正に稼働している。
⑧水洗化率は、類似団対と比べ下回った。更なる接続増加に取り組む必要がある。</t>
    <rPh sb="26" eb="27">
      <t>シタ</t>
    </rPh>
    <rPh sb="46" eb="48">
      <t>ゾウカ</t>
    </rPh>
    <rPh sb="135" eb="137">
      <t>ジッシ</t>
    </rPh>
    <rPh sb="139" eb="141">
      <t>キノウ</t>
    </rPh>
    <rPh sb="141" eb="143">
      <t>シンダン</t>
    </rPh>
    <rPh sb="144" eb="146">
      <t>サイテキ</t>
    </rPh>
    <rPh sb="146" eb="148">
      <t>セイビ</t>
    </rPh>
    <rPh sb="148" eb="150">
      <t>コウソウ</t>
    </rPh>
    <rPh sb="150" eb="152">
      <t>サクテイ</t>
    </rPh>
    <rPh sb="153" eb="155">
      <t>イタク</t>
    </rPh>
    <rPh sb="155" eb="156">
      <t>リョウ</t>
    </rPh>
    <rPh sb="156" eb="157">
      <t>ゾウ</t>
    </rPh>
    <rPh sb="160" eb="162">
      <t>ケイヒ</t>
    </rPh>
    <rPh sb="163" eb="164">
      <t>カ</t>
    </rPh>
    <rPh sb="167" eb="169">
      <t>ゲンショウ</t>
    </rPh>
    <rPh sb="206" eb="207">
      <t>リョウ</t>
    </rPh>
    <rPh sb="207" eb="208">
      <t>ゾウ</t>
    </rPh>
    <rPh sb="211" eb="213">
      <t>ゾウカ</t>
    </rPh>
    <rPh sb="266" eb="268">
      <t>シタマワ</t>
    </rPh>
    <phoneticPr fontId="4"/>
  </si>
  <si>
    <t xml:space="preserve">  直接の維持管理費については、概ね使用料で賄うことができるが、人件費、公債費を含めると財源不足となるため、一般会計からの負担を必要としている。
　また今後、施設・設備等の老朽化が進んでいくことから、H29に実施した機能診断・最適整備構想に基づき、中長期的な事業計画を策定し、健全な経営を図る。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</si>
</sst>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C-478F-B559-F42EA7C60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EC-478F-B559-F42EA7C60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82.97</c:v>
                </c:pt>
                <c:pt idx="1">
                  <c:v>80.349999999999994</c:v>
                </c:pt>
                <c:pt idx="2">
                  <c:v>54.41</c:v>
                </c:pt>
                <c:pt idx="3">
                  <c:v>76.86</c:v>
                </c:pt>
                <c:pt idx="4">
                  <c:v>78.599999999999994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A-4A4D-B0CE-E3730F7DB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44.69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5A-4A4D-B0CE-E3730F7DB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84.11</c:v>
                </c:pt>
                <c:pt idx="1">
                  <c:v>84.14</c:v>
                </c:pt>
                <c:pt idx="2">
                  <c:v>84.91</c:v>
                </c:pt>
                <c:pt idx="3">
                  <c:v>85.77</c:v>
                </c:pt>
                <c:pt idx="4">
                  <c:v>82.87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C-4FC7-B8E6-D41CC1CC3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70.59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9C-4FC7-B8E6-D41CC1CC3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101.23</c:v>
                </c:pt>
                <c:pt idx="1">
                  <c:v>95.98</c:v>
                </c:pt>
                <c:pt idx="2">
                  <c:v>99.4</c:v>
                </c:pt>
                <c:pt idx="3">
                  <c:v>104.07</c:v>
                </c:pt>
                <c:pt idx="4">
                  <c:v>96.16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6-4C3A-A7D5-CFB3BD792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86-4C3A-A7D5-CFB3BD792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1-44C6-8A69-E86CA8AA3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81-44C6-8A69-E86CA8AA3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4-4B7F-A0ED-5A0582779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34-4B7F-A0ED-5A0582779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9-4A11-948F-8B20230A1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9-4A11-948F-8B20230A1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E-4006-8A07-0C452CFA5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AE-4006-8A07-0C452CFA5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C-4007-AE84-CF24F3312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1117.1099999999999</c:v>
                </c:pt>
                <c:pt idx="1">
                  <c:v>1161.05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6C-4007-AE84-CF24F3312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50.05</c:v>
                </c:pt>
                <c:pt idx="1">
                  <c:v>43.65</c:v>
                </c:pt>
                <c:pt idx="2">
                  <c:v>50.44</c:v>
                </c:pt>
                <c:pt idx="3">
                  <c:v>65.41</c:v>
                </c:pt>
                <c:pt idx="4">
                  <c:v>32.82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C-4575-92A7-8EAB26381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41.04</c:v>
                </c:pt>
                <c:pt idx="1">
                  <c:v>41.08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5C-4575-92A7-8EAB26381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262.91000000000003</c:v>
                </c:pt>
                <c:pt idx="1">
                  <c:v>316.61</c:v>
                </c:pt>
                <c:pt idx="2">
                  <c:v>281.64</c:v>
                </c:pt>
                <c:pt idx="3">
                  <c:v>217.46</c:v>
                </c:pt>
                <c:pt idx="4">
                  <c:v>419.4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A-45AA-BEBD-4852DFC86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357.08</c:v>
                </c:pt>
                <c:pt idx="1">
                  <c:v>378.08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4A-45AA-BEBD-4852DFC86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千葉県　横芝光町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24217</v>
      </c>
      <c r="AM8" s="66"/>
      <c r="AN8" s="66"/>
      <c r="AO8" s="66"/>
      <c r="AP8" s="66"/>
      <c r="AQ8" s="66"/>
      <c r="AR8" s="66"/>
      <c r="AS8" s="66"/>
      <c r="AT8" s="65">
        <f>データ!T6</f>
        <v>67.010000000000005</v>
      </c>
      <c r="AU8" s="65"/>
      <c r="AV8" s="65"/>
      <c r="AW8" s="65"/>
      <c r="AX8" s="65"/>
      <c r="AY8" s="65"/>
      <c r="AZ8" s="65"/>
      <c r="BA8" s="65"/>
      <c r="BB8" s="65">
        <f>データ!U6</f>
        <v>361.39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2.98</v>
      </c>
      <c r="Q10" s="65"/>
      <c r="R10" s="65"/>
      <c r="S10" s="65"/>
      <c r="T10" s="65"/>
      <c r="U10" s="65"/>
      <c r="V10" s="65"/>
      <c r="W10" s="65">
        <f>データ!Q6</f>
        <v>100</v>
      </c>
      <c r="X10" s="65"/>
      <c r="Y10" s="65"/>
      <c r="Z10" s="65"/>
      <c r="AA10" s="65"/>
      <c r="AB10" s="65"/>
      <c r="AC10" s="65"/>
      <c r="AD10" s="66">
        <f>データ!R6</f>
        <v>3780</v>
      </c>
      <c r="AE10" s="66"/>
      <c r="AF10" s="66"/>
      <c r="AG10" s="66"/>
      <c r="AH10" s="66"/>
      <c r="AI10" s="66"/>
      <c r="AJ10" s="66"/>
      <c r="AK10" s="2"/>
      <c r="AL10" s="66">
        <f>データ!V6</f>
        <v>718</v>
      </c>
      <c r="AM10" s="66"/>
      <c r="AN10" s="66"/>
      <c r="AO10" s="66"/>
      <c r="AP10" s="66"/>
      <c r="AQ10" s="66"/>
      <c r="AR10" s="66"/>
      <c r="AS10" s="66"/>
      <c r="AT10" s="65">
        <f>データ!W6</f>
        <v>0.39</v>
      </c>
      <c r="AU10" s="65"/>
      <c r="AV10" s="65"/>
      <c r="AW10" s="65"/>
      <c r="AX10" s="65"/>
      <c r="AY10" s="65"/>
      <c r="AZ10" s="65"/>
      <c r="BA10" s="65"/>
      <c r="BB10" s="65">
        <f>データ!X6</f>
        <v>1841.03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123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122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56</v>
      </c>
      <c r="O86" s="25" t="str">
        <f>データ!EO6</f>
        <v>【0.11】</v>
      </c>
    </row>
  </sheetData>
  <sheetProtection algorithmName="SHA-512" hashValue="BJKG0JYMHCGhlyJB1lOQ17CPUfQfpS3L6FtjuaT6qj5te5qk/rIkBEBRVdX/4KBMdLJUrjSAmF7B2ybNP5XhKw==" saltValue="EoCTwauVN7ZxlyBG+J+Ny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36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124109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千葉県　横芝光町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2.98</v>
      </c>
      <c r="Q6" s="33">
        <f t="shared" si="3"/>
        <v>100</v>
      </c>
      <c r="R6" s="33">
        <f t="shared" si="3"/>
        <v>3780</v>
      </c>
      <c r="S6" s="33">
        <f t="shared" si="3"/>
        <v>24217</v>
      </c>
      <c r="T6" s="33">
        <f t="shared" si="3"/>
        <v>67.010000000000005</v>
      </c>
      <c r="U6" s="33">
        <f t="shared" si="3"/>
        <v>361.39</v>
      </c>
      <c r="V6" s="33">
        <f t="shared" si="3"/>
        <v>718</v>
      </c>
      <c r="W6" s="33">
        <f t="shared" si="3"/>
        <v>0.39</v>
      </c>
      <c r="X6" s="33">
        <f t="shared" si="3"/>
        <v>1841.03</v>
      </c>
      <c r="Y6" s="34">
        <f>IF(Y7="",NA(),Y7)</f>
        <v>101.23</v>
      </c>
      <c r="Z6" s="34">
        <f t="shared" ref="Z6:AH6" si="4">IF(Z7="",NA(),Z7)</f>
        <v>95.98</v>
      </c>
      <c r="AA6" s="34">
        <f t="shared" si="4"/>
        <v>99.4</v>
      </c>
      <c r="AB6" s="34">
        <f t="shared" si="4"/>
        <v>104.07</v>
      </c>
      <c r="AC6" s="34">
        <f t="shared" si="4"/>
        <v>96.16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1117.1099999999999</v>
      </c>
      <c r="BL6" s="34">
        <f t="shared" si="7"/>
        <v>1161.05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50.05</v>
      </c>
      <c r="BR6" s="34">
        <f t="shared" ref="BR6:BZ6" si="8">IF(BR7="",NA(),BR7)</f>
        <v>43.65</v>
      </c>
      <c r="BS6" s="34">
        <f t="shared" si="8"/>
        <v>50.44</v>
      </c>
      <c r="BT6" s="34">
        <f t="shared" si="8"/>
        <v>65.41</v>
      </c>
      <c r="BU6" s="34">
        <f t="shared" si="8"/>
        <v>32.82</v>
      </c>
      <c r="BV6" s="34">
        <f t="shared" si="8"/>
        <v>41.04</v>
      </c>
      <c r="BW6" s="34">
        <f t="shared" si="8"/>
        <v>41.08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262.91000000000003</v>
      </c>
      <c r="CC6" s="34">
        <f t="shared" ref="CC6:CK6" si="9">IF(CC7="",NA(),CC7)</f>
        <v>316.61</v>
      </c>
      <c r="CD6" s="34">
        <f t="shared" si="9"/>
        <v>281.64</v>
      </c>
      <c r="CE6" s="34">
        <f t="shared" si="9"/>
        <v>217.46</v>
      </c>
      <c r="CF6" s="34">
        <f t="shared" si="9"/>
        <v>419.4</v>
      </c>
      <c r="CG6" s="34">
        <f t="shared" si="9"/>
        <v>357.08</v>
      </c>
      <c r="CH6" s="34">
        <f t="shared" si="9"/>
        <v>378.08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82.97</v>
      </c>
      <c r="CN6" s="34">
        <f t="shared" ref="CN6:CV6" si="10">IF(CN7="",NA(),CN7)</f>
        <v>80.349999999999994</v>
      </c>
      <c r="CO6" s="34">
        <f t="shared" si="10"/>
        <v>54.41</v>
      </c>
      <c r="CP6" s="34">
        <f t="shared" si="10"/>
        <v>76.86</v>
      </c>
      <c r="CQ6" s="34">
        <f t="shared" si="10"/>
        <v>78.599999999999994</v>
      </c>
      <c r="CR6" s="34">
        <f t="shared" si="10"/>
        <v>45.95</v>
      </c>
      <c r="CS6" s="34">
        <f t="shared" si="10"/>
        <v>44.69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84.11</v>
      </c>
      <c r="CY6" s="34">
        <f t="shared" ref="CY6:DG6" si="11">IF(CY7="",NA(),CY7)</f>
        <v>84.14</v>
      </c>
      <c r="CZ6" s="34">
        <f t="shared" si="11"/>
        <v>84.91</v>
      </c>
      <c r="DA6" s="34">
        <f t="shared" si="11"/>
        <v>85.77</v>
      </c>
      <c r="DB6" s="34">
        <f t="shared" si="11"/>
        <v>82.87</v>
      </c>
      <c r="DC6" s="34">
        <f t="shared" si="11"/>
        <v>71.97</v>
      </c>
      <c r="DD6" s="34">
        <f t="shared" si="11"/>
        <v>70.59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0.04</v>
      </c>
      <c r="EK6" s="34">
        <f t="shared" si="14"/>
        <v>7.0000000000000007E-2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124109</v>
      </c>
      <c r="D7" s="36">
        <v>47</v>
      </c>
      <c r="E7" s="36">
        <v>17</v>
      </c>
      <c r="F7" s="36">
        <v>5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2.98</v>
      </c>
      <c r="Q7" s="37">
        <v>100</v>
      </c>
      <c r="R7" s="37">
        <v>3780</v>
      </c>
      <c r="S7" s="37">
        <v>24217</v>
      </c>
      <c r="T7" s="37">
        <v>67.010000000000005</v>
      </c>
      <c r="U7" s="37">
        <v>361.39</v>
      </c>
      <c r="V7" s="37">
        <v>718</v>
      </c>
      <c r="W7" s="37">
        <v>0.39</v>
      </c>
      <c r="X7" s="37">
        <v>1841.03</v>
      </c>
      <c r="Y7" s="37">
        <v>101.23</v>
      </c>
      <c r="Z7" s="37">
        <v>95.98</v>
      </c>
      <c r="AA7" s="37">
        <v>99.4</v>
      </c>
      <c r="AB7" s="37">
        <v>104.07</v>
      </c>
      <c r="AC7" s="37">
        <v>96.16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1117.1099999999999</v>
      </c>
      <c r="BL7" s="37">
        <v>1161.05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50.05</v>
      </c>
      <c r="BR7" s="37">
        <v>43.65</v>
      </c>
      <c r="BS7" s="37">
        <v>50.44</v>
      </c>
      <c r="BT7" s="37">
        <v>65.41</v>
      </c>
      <c r="BU7" s="37">
        <v>32.82</v>
      </c>
      <c r="BV7" s="37">
        <v>41.04</v>
      </c>
      <c r="BW7" s="37">
        <v>41.08</v>
      </c>
      <c r="BX7" s="37">
        <v>52.19</v>
      </c>
      <c r="BY7" s="37">
        <v>55.32</v>
      </c>
      <c r="BZ7" s="37">
        <v>59.8</v>
      </c>
      <c r="CA7" s="37">
        <v>60.64</v>
      </c>
      <c r="CB7" s="37">
        <v>262.91000000000003</v>
      </c>
      <c r="CC7" s="37">
        <v>316.61</v>
      </c>
      <c r="CD7" s="37">
        <v>281.64</v>
      </c>
      <c r="CE7" s="37">
        <v>217.46</v>
      </c>
      <c r="CF7" s="37">
        <v>419.4</v>
      </c>
      <c r="CG7" s="37">
        <v>357.08</v>
      </c>
      <c r="CH7" s="37">
        <v>378.08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82.97</v>
      </c>
      <c r="CN7" s="37">
        <v>80.349999999999994</v>
      </c>
      <c r="CO7" s="37">
        <v>54.41</v>
      </c>
      <c r="CP7" s="37">
        <v>76.86</v>
      </c>
      <c r="CQ7" s="37">
        <v>78.599999999999994</v>
      </c>
      <c r="CR7" s="37">
        <v>45.95</v>
      </c>
      <c r="CS7" s="37">
        <v>44.69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84.11</v>
      </c>
      <c r="CY7" s="37">
        <v>84.14</v>
      </c>
      <c r="CZ7" s="37">
        <v>84.91</v>
      </c>
      <c r="DA7" s="37">
        <v>85.77</v>
      </c>
      <c r="DB7" s="37">
        <v>82.87</v>
      </c>
      <c r="DC7" s="37">
        <v>71.97</v>
      </c>
      <c r="DD7" s="37">
        <v>70.59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0.04</v>
      </c>
      <c r="EK7" s="37">
        <v>7.0000000000000007E-2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2019-01-16T06:58:43Z</cp:lastPrinted>
  <dcterms:created xsi:type="dcterms:W3CDTF">2018-12-03T09:23:15Z</dcterms:created>
  <dcterms:modified xsi:type="dcterms:W3CDTF">2019-02-21T03:27:45Z</dcterms:modified>
  <cp:category/>
</cp:coreProperties>
</file>