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３１年度（Ｒ１年度）\07公営企業\06 経営比較分析表\20200109_１月の定例照会\03団体⇒県\010上水道\"/>
    </mc:Choice>
  </mc:AlternateContent>
  <workbookProtection workbookAlgorithmName="SHA-512" workbookHashValue="ayYZK81SvnGQMr7GAPbj/NIfyM2pis7UpOucW1NYKlMlRkOWRn3iD2j2wzA9q3GfMXSjG65a4tJGMVokm2s8rg==" workbookSaltValue="0jCgFHDtfbkAi1ueprOVsw==" workbookSpinCount="100000" lockStructure="1"/>
  <bookViews>
    <workbookView xWindow="930" yWindow="0" windowWidth="15360" windowHeight="763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W10" i="4" s="1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<sst xmlns="http://schemas.openxmlformats.org/spreadsheetml/2006/main" count="220" uniqueCount="108">
  <si>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</si>
  <si>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</si>
  <si>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</si>
  <si>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</si>
  <si>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</si>
  <si>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</si>
  <si>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</si>
  <si>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</si>
  <si>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</si>
  <si>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</si>
  <si>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</si>
  <si>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</si>
  <si>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</si>
  <si>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</si>
  <si>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</si>
  <si>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</si>
  <si>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</si>
  <si>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</si>
  <si>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</si>
  <si>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</si>
  <si>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</si>
  <si>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</si>
  <si>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</si>
  <si>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</si>
  <si>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</si>
  <si>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</si>
  <si>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</si>
  <si>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</si>
  <si>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</si>
  <si>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</si>
  <si>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</si>
  <si>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</si>
  <si>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</si>
  <si>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</si>
  <si>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</si>
  <si>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</si>
  <si>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</si>
  <si>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</si>
  <si>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</si>
  <si>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</si>
  <si>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</si>
  <si>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</si>
  <si>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</si>
  <si>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</si>
  <si>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</si>
  <si>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</si>
  <si>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</si>
  <si>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</si>
  <si>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</si>
  <si>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</si>
  <si>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</si>
  <si>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</si>
  <si>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</si>
  <si>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</si>
  <si>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</si>
  <si>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</si>
  <si>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</si>
  <si>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</si>
  <si>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</si>
  <si>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</si>
  <si>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</si>
  <si>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</si>
  <si>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</si>
  <si>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</si>
  <si>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</si>
  <si>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</si>
  <si>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</si>
  <si>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</si>
  <si>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</si>
  <si>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</si>
  <si>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</si>
  <si>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</si>
  <si>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</si>
  <si>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</si>
  <si>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</si>
  <si>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</si>
  <si>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</si>
  <si>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</si>
  <si>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</si>
  <si>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</si>
  <si>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</si>
  <si>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</si>
  <si>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</si>
  <si>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</si>
  <si>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</si>
  <si>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</si>
  <si>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</si>
  <si>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</si>
  <si>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</si>
  <si>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</si>
  <si>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</si>
  <si>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</si>
  <si>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</si>
  <si>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千葉県　佐倉市</t>
  </si>
  <si>
    <t>法適用</t>
  </si>
  <si>
    <t>水道事業</t>
  </si>
  <si>
    <t>末端給水事業</t>
  </si>
  <si>
    <t>A2</t>
  </si>
  <si>
    <t>自治体職員 民間企業出身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</si>
  <si>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</si>
  <si>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</si>
  <si>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</si>
  <si>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</si>
  <si>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</si>
  <si>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</si>
  <si>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①経常収支比率
　前年より改善しており、引き続き全国平均、類似団体平均をともに上回る状況。主に修繕費の減少による影響が大きい。
②累積欠損金比率
　累積欠損金の発生はない。
③流動比率
　前年より下がっているものの、全国平均や類似団体平均と比べて高い水準にある。前年より下がっているのは、建設改良費の増加による現預金の減少が主な理由。
④企業債残高対給水収益比率
　良好な数値であり、順調に推移している。
⑤料金回収率　　　97.90％（※）
⑥給水原価　　　　194.67円（※）
　前年より改善しているが、依然、施設の更新財源を考慮した収入体系とはなっていない。
　※「減価償却費から長期前受金戻入を控除」しない経常費用により算出した、佐倉市独自の指標数値。
⑦施設利用率
　全国平均、類似団体平均をともに上回っており、効率よく施設を利用できている。
⑧有収率
　ほぼ前年並み。全国平均、類似団体平均ともに5％以上上回っている状況。
</t>
    <phoneticPr fontId="7"/>
  </si>
  <si>
    <t xml:space="preserve">①有形固定資産減価償却率
　前年比＋0.54％。前年に引き続き増加している。
②管路経年化率
　前年比△0.29％。全国平均や類似団体平均と比べて低い数値ではあるものの、依然として老朽化が進んでいる。
③管路更新率
　前年比＋0.74％。全国平均や類似団体平均と比べると良好ではあるが、耐用年数や経年化率を考えると、今後もペースを落とさず更新していく必要がある。
</t>
    <phoneticPr fontId="4"/>
  </si>
  <si>
    <t xml:space="preserve">経営の健全性・効率性についての分析から、各数値が現状では比較的良好に出ているが、当市の基準による料金回収率は100%を下回り、給水原価（佐倉市基準 194.67円）も供給単価（30年度決算190.59円）を上回る逆ザヤの状態となっている。加えて、今後は水需要の減少により収益は減少する一方、八ッ場ダム完成に伴う受水費の増加を想定した場合、より一層厳しい経営環境が予想される。
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</si>
</sst>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5" fillId="0" borderId="9" xfId="0" applyFont="1" applyFill="1" applyBorder="1" applyAlignment="1" applyProtection="1">
      <alignment horizontal="left" vertical="top" wrapText="1"/>
      <protection locked="0"/>
    </xf>
    <xf numFmtId="0" fontId="15" fillId="0" borderId="0" xfId="0" applyFont="1" applyFill="1" applyBorder="1" applyAlignment="1" applyProtection="1">
      <alignment horizontal="left" vertical="top" wrapText="1"/>
      <protection locked="0"/>
    </xf>
    <xf numFmtId="0" fontId="15" fillId="0" borderId="10" xfId="0" applyFont="1" applyFill="1" applyBorder="1" applyAlignment="1" applyProtection="1">
      <alignment horizontal="left" vertical="top" wrapText="1"/>
      <protection locked="0"/>
    </xf>
    <xf numFmtId="0" fontId="15" fillId="0" borderId="11" xfId="0" applyFont="1" applyFill="1" applyBorder="1" applyAlignment="1" applyProtection="1">
      <alignment horizontal="left" vertical="top" wrapText="1"/>
      <protection locked="0"/>
    </xf>
    <xf numFmtId="0" fontId="15" fillId="0" borderId="1" xfId="0" applyFont="1" applyFill="1" applyBorder="1" applyAlignment="1" applyProtection="1">
      <alignment horizontal="left" vertical="top" wrapText="1"/>
      <protection locked="0"/>
    </xf>
    <xf numFmtId="0" fontId="15" fillId="0" borderId="12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17" fillId="0" borderId="0" xfId="0" applyFont="1" applyBorder="1" applyAlignment="1" applyProtection="1">
      <alignment horizontal="left" vertical="top" wrapText="1"/>
      <protection locked="0"/>
    </xf>
    <xf numFmtId="0" fontId="17" fillId="0" borderId="10" xfId="0" applyFont="1" applyBorder="1" applyAlignment="1" applyProtection="1">
      <alignment horizontal="left" vertical="top" wrapText="1"/>
      <protection locked="0"/>
    </xf>
    <xf numFmtId="0" fontId="17" fillId="0" borderId="9" xfId="0" applyFont="1" applyBorder="1" applyAlignment="1" applyProtection="1">
      <alignment horizontal="left" vertical="top" wrapText="1"/>
      <protection locked="0"/>
    </xf>
    <xf numFmtId="0" fontId="17" fillId="0" borderId="11" xfId="0" applyFont="1" applyBorder="1" applyAlignment="1" applyProtection="1">
      <alignment horizontal="left" vertical="top" wrapText="1"/>
      <protection locked="0"/>
    </xf>
    <xf numFmtId="0" fontId="17" fillId="0" borderId="1" xfId="0" applyFont="1" applyBorder="1" applyAlignment="1" applyProtection="1">
      <alignment horizontal="left" vertical="top" wrapText="1"/>
      <protection locked="0"/>
    </xf>
    <xf numFmtId="0" fontId="17" fillId="0" borderId="12" xfId="0" applyFont="1" applyBorder="1" applyAlignment="1" applyProtection="1">
      <alignment horizontal="left" vertical="top" wrapText="1"/>
      <protection locked="0"/>
    </xf>
    <xf numFmtId="0" fontId="5" fillId="0" borderId="9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10" xfId="0" applyFont="1" applyFill="1" applyBorder="1" applyAlignment="1" applyProtection="1">
      <alignment horizontal="left" vertical="top" wrapText="1"/>
      <protection locked="0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0.66</c:v>
                </c:pt>
                <c:pt idx="1">
                  <c:v>0.99</c:v>
                </c:pt>
                <c:pt idx="2">
                  <c:v>1.03</c:v>
                </c:pt>
                <c:pt idx="3">
                  <c:v>1</c:v>
                </c:pt>
                <c:pt idx="4">
                  <c:v>1.74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65-41EA-BA9C-B970F8C5F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695912"/>
        <c:axId val="131696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0.72</c:v>
                </c:pt>
                <c:pt idx="1">
                  <c:v>0.67</c:v>
                </c:pt>
                <c:pt idx="2">
                  <c:v>0.67</c:v>
                </c:pt>
                <c:pt idx="3">
                  <c:v>0.65</c:v>
                </c:pt>
                <c:pt idx="4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65-41EA-BA9C-B970F8C5F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695912"/>
        <c:axId val="131696296"/>
      </c:lineChart>
      <c:dateAx>
        <c:axId val="131695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1696296"/>
        <c:crosses val="autoZero"/>
        <c:auto val="1"/>
        <c:lblOffset val="100"/>
        <c:baseTimeUnit val="years"/>
      </c:dateAx>
      <c:valAx>
        <c:axId val="131696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1695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75.540000000000006</c:v>
                </c:pt>
                <c:pt idx="1">
                  <c:v>75.349999999999994</c:v>
                </c:pt>
                <c:pt idx="2">
                  <c:v>75.84</c:v>
                </c:pt>
                <c:pt idx="3">
                  <c:v>76.34</c:v>
                </c:pt>
                <c:pt idx="4">
                  <c:v>76.03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13-4AE1-8D1B-A5F90857F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364904"/>
        <c:axId val="132366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61.61</c:v>
                </c:pt>
                <c:pt idx="1">
                  <c:v>62.34</c:v>
                </c:pt>
                <c:pt idx="2">
                  <c:v>62.46</c:v>
                </c:pt>
                <c:pt idx="3">
                  <c:v>62.88</c:v>
                </c:pt>
                <c:pt idx="4">
                  <c:v>62.32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13-4AE1-8D1B-A5F90857F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364904"/>
        <c:axId val="132366080"/>
      </c:lineChart>
      <c:dateAx>
        <c:axId val="132364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2366080"/>
        <c:crosses val="autoZero"/>
        <c:auto val="1"/>
        <c:lblOffset val="100"/>
        <c:baseTimeUnit val="years"/>
      </c:dateAx>
      <c:valAx>
        <c:axId val="132366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2364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95.82</c:v>
                </c:pt>
                <c:pt idx="1">
                  <c:v>95.69</c:v>
                </c:pt>
                <c:pt idx="2">
                  <c:v>95.94</c:v>
                </c:pt>
                <c:pt idx="3">
                  <c:v>95.47</c:v>
                </c:pt>
                <c:pt idx="4">
                  <c:v>95.52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BB-4871-B6AA-76848FD62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369608"/>
        <c:axId val="132370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90.23</c:v>
                </c:pt>
                <c:pt idx="1">
                  <c:v>90.15</c:v>
                </c:pt>
                <c:pt idx="2">
                  <c:v>90.62</c:v>
                </c:pt>
                <c:pt idx="3">
                  <c:v>90.13</c:v>
                </c:pt>
                <c:pt idx="4">
                  <c:v>90.19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BB-4871-B6AA-76848FD62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369608"/>
        <c:axId val="132370000"/>
      </c:lineChart>
      <c:dateAx>
        <c:axId val="132369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2370000"/>
        <c:crosses val="autoZero"/>
        <c:auto val="1"/>
        <c:lblOffset val="100"/>
        <c:baseTimeUnit val="years"/>
      </c:dateAx>
      <c:valAx>
        <c:axId val="132370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2369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113.6</c:v>
                </c:pt>
                <c:pt idx="1">
                  <c:v>115.11</c:v>
                </c:pt>
                <c:pt idx="2">
                  <c:v>118</c:v>
                </c:pt>
                <c:pt idx="3">
                  <c:v>114.35</c:v>
                </c:pt>
                <c:pt idx="4">
                  <c:v>116.15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F4-4409-A274-94E3F61FF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473240"/>
        <c:axId val="130472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114.43</c:v>
                </c:pt>
                <c:pt idx="1">
                  <c:v>114.08</c:v>
                </c:pt>
                <c:pt idx="2">
                  <c:v>115.36</c:v>
                </c:pt>
                <c:pt idx="3">
                  <c:v>113.95</c:v>
                </c:pt>
                <c:pt idx="4">
                  <c:v>112.62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F4-4409-A274-94E3F61FF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473240"/>
        <c:axId val="130472456"/>
      </c:lineChart>
      <c:dateAx>
        <c:axId val="130473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0472456"/>
        <c:crosses val="autoZero"/>
        <c:auto val="1"/>
        <c:lblOffset val="100"/>
        <c:baseTimeUnit val="years"/>
      </c:dateAx>
      <c:valAx>
        <c:axId val="1304724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0473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43.87</c:v>
                </c:pt>
                <c:pt idx="1">
                  <c:v>45.53</c:v>
                </c:pt>
                <c:pt idx="2">
                  <c:v>46.11</c:v>
                </c:pt>
                <c:pt idx="3">
                  <c:v>47.48</c:v>
                </c:pt>
                <c:pt idx="4">
                  <c:v>48.02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50-4C31-88D1-D44857650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171696"/>
        <c:axId val="132169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46.36</c:v>
                </c:pt>
                <c:pt idx="1">
                  <c:v>47.37</c:v>
                </c:pt>
                <c:pt idx="2">
                  <c:v>48.01</c:v>
                </c:pt>
                <c:pt idx="3">
                  <c:v>48.01</c:v>
                </c:pt>
                <c:pt idx="4">
                  <c:v>48.86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50-4C31-88D1-D44857650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171696"/>
        <c:axId val="132169344"/>
      </c:lineChart>
      <c:dateAx>
        <c:axId val="132171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2169344"/>
        <c:crosses val="autoZero"/>
        <c:auto val="1"/>
        <c:lblOffset val="100"/>
        <c:baseTimeUnit val="years"/>
      </c:dateAx>
      <c:valAx>
        <c:axId val="132169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2171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4.91</c:v>
                </c:pt>
                <c:pt idx="1">
                  <c:v>6.06</c:v>
                </c:pt>
                <c:pt idx="2">
                  <c:v>6.17</c:v>
                </c:pt>
                <c:pt idx="3">
                  <c:v>6.47</c:v>
                </c:pt>
                <c:pt idx="4">
                  <c:v>6.18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B2-4AAA-81F0-135493460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169736"/>
        <c:axId val="132167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13.57</c:v>
                </c:pt>
                <c:pt idx="1">
                  <c:v>14.27</c:v>
                </c:pt>
                <c:pt idx="2">
                  <c:v>16.170000000000002</c:v>
                </c:pt>
                <c:pt idx="3">
                  <c:v>16.600000000000001</c:v>
                </c:pt>
                <c:pt idx="4">
                  <c:v>18.510000000000002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B2-4AAA-81F0-135493460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169736"/>
        <c:axId val="132167384"/>
      </c:lineChart>
      <c:dateAx>
        <c:axId val="132169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2167384"/>
        <c:crosses val="autoZero"/>
        <c:auto val="1"/>
        <c:lblOffset val="100"/>
        <c:baseTimeUnit val="years"/>
      </c:dateAx>
      <c:valAx>
        <c:axId val="132167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2169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3B-40BF-88E9-E2F96D890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168952"/>
        <c:axId val="132167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 formatCode="#,##0.00;&quot;△&quot;#,##0.00;&quot;-&quot;">
                  <c:v>0.13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3B-40BF-88E9-E2F96D890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168952"/>
        <c:axId val="132167776"/>
      </c:lineChart>
      <c:dateAx>
        <c:axId val="132168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2167776"/>
        <c:crosses val="autoZero"/>
        <c:auto val="1"/>
        <c:lblOffset val="100"/>
        <c:baseTimeUnit val="years"/>
      </c:dateAx>
      <c:valAx>
        <c:axId val="1321677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2168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1172.69</c:v>
                </c:pt>
                <c:pt idx="1">
                  <c:v>1464.28</c:v>
                </c:pt>
                <c:pt idx="2">
                  <c:v>1575.6</c:v>
                </c:pt>
                <c:pt idx="3">
                  <c:v>1587.68</c:v>
                </c:pt>
                <c:pt idx="4">
                  <c:v>1357.46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BE-4666-879D-C0C7CF1DB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170128"/>
        <c:axId val="132170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289.8</c:v>
                </c:pt>
                <c:pt idx="1">
                  <c:v>299.44</c:v>
                </c:pt>
                <c:pt idx="2">
                  <c:v>311.99</c:v>
                </c:pt>
                <c:pt idx="3">
                  <c:v>307.83</c:v>
                </c:pt>
                <c:pt idx="4">
                  <c:v>318.89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BE-4666-879D-C0C7CF1DB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170128"/>
        <c:axId val="132170520"/>
      </c:lineChart>
      <c:dateAx>
        <c:axId val="132170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2170520"/>
        <c:crosses val="autoZero"/>
        <c:auto val="1"/>
        <c:lblOffset val="100"/>
        <c:baseTimeUnit val="years"/>
      </c:dateAx>
      <c:valAx>
        <c:axId val="1321705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2170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71.89</c:v>
                </c:pt>
                <c:pt idx="1">
                  <c:v>68.489999999999995</c:v>
                </c:pt>
                <c:pt idx="2">
                  <c:v>64.8</c:v>
                </c:pt>
                <c:pt idx="3">
                  <c:v>60.91</c:v>
                </c:pt>
                <c:pt idx="4">
                  <c:v>57.78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AD-4C8C-BBF3-E0DCCA04C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370784"/>
        <c:axId val="132371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301.99</c:v>
                </c:pt>
                <c:pt idx="1">
                  <c:v>298.08999999999997</c:v>
                </c:pt>
                <c:pt idx="2">
                  <c:v>291.77999999999997</c:v>
                </c:pt>
                <c:pt idx="3">
                  <c:v>295.44</c:v>
                </c:pt>
                <c:pt idx="4">
                  <c:v>290.07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AD-4C8C-BBF3-E0DCCA04C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370784"/>
        <c:axId val="132371960"/>
      </c:lineChart>
      <c:dateAx>
        <c:axId val="132370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2371960"/>
        <c:crosses val="autoZero"/>
        <c:auto val="1"/>
        <c:lblOffset val="100"/>
        <c:baseTimeUnit val="years"/>
      </c:dateAx>
      <c:valAx>
        <c:axId val="1323719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2370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107.1</c:v>
                </c:pt>
                <c:pt idx="1">
                  <c:v>107.82</c:v>
                </c:pt>
                <c:pt idx="2">
                  <c:v>110.57</c:v>
                </c:pt>
                <c:pt idx="3">
                  <c:v>106.36</c:v>
                </c:pt>
                <c:pt idx="4">
                  <c:v>110.05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94-48B5-84D3-C6E136D44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368432"/>
        <c:axId val="132367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107.05</c:v>
                </c:pt>
                <c:pt idx="1">
                  <c:v>106.4</c:v>
                </c:pt>
                <c:pt idx="2">
                  <c:v>107.61</c:v>
                </c:pt>
                <c:pt idx="3">
                  <c:v>106.02</c:v>
                </c:pt>
                <c:pt idx="4">
                  <c:v>104.84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94-48B5-84D3-C6E136D44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368432"/>
        <c:axId val="132367256"/>
      </c:lineChart>
      <c:dateAx>
        <c:axId val="132368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2367256"/>
        <c:crosses val="autoZero"/>
        <c:auto val="1"/>
        <c:lblOffset val="100"/>
        <c:baseTimeUnit val="years"/>
      </c:dateAx>
      <c:valAx>
        <c:axId val="132367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2368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175.98</c:v>
                </c:pt>
                <c:pt idx="1">
                  <c:v>174.9</c:v>
                </c:pt>
                <c:pt idx="2">
                  <c:v>171.24</c:v>
                </c:pt>
                <c:pt idx="3">
                  <c:v>178.62</c:v>
                </c:pt>
                <c:pt idx="4">
                  <c:v>173.19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7-4C5A-A3F3-996D6B90A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365688"/>
        <c:axId val="132368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155.09</c:v>
                </c:pt>
                <c:pt idx="1">
                  <c:v>156.29</c:v>
                </c:pt>
                <c:pt idx="2">
                  <c:v>155.69</c:v>
                </c:pt>
                <c:pt idx="3">
                  <c:v>158.6</c:v>
                </c:pt>
                <c:pt idx="4">
                  <c:v>161.82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17-4C5A-A3F3-996D6B90A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365688"/>
        <c:axId val="132368040"/>
      </c:lineChart>
      <c:dateAx>
        <c:axId val="132365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2368040"/>
        <c:crosses val="autoZero"/>
        <c:auto val="1"/>
        <c:lblOffset val="100"/>
        <c:baseTimeUnit val="years"/>
      </c:dateAx>
      <c:valAx>
        <c:axId val="132368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2365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85" zoomScaleNormal="85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93" t="s">
        <v>0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</row>
    <row r="3" spans="1:78" ht="9.75" customHeight="1" x14ac:dyDescent="0.15">
      <c r="A3" s="2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</row>
    <row r="4" spans="1:78" ht="9.75" customHeight="1" x14ac:dyDescent="0.15">
      <c r="A4" s="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94" t="str">
        <f>データ!H6</f>
        <v>千葉県　佐倉市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5"/>
      <c r="AE6" s="95"/>
      <c r="AF6" s="95"/>
      <c r="AG6" s="9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85" t="s">
        <v>1</v>
      </c>
      <c r="C7" s="86"/>
      <c r="D7" s="86"/>
      <c r="E7" s="86"/>
      <c r="F7" s="86"/>
      <c r="G7" s="86"/>
      <c r="H7" s="86"/>
      <c r="I7" s="85" t="s">
        <v>2</v>
      </c>
      <c r="J7" s="86"/>
      <c r="K7" s="86"/>
      <c r="L7" s="86"/>
      <c r="M7" s="86"/>
      <c r="N7" s="86"/>
      <c r="O7" s="87"/>
      <c r="P7" s="88" t="s">
        <v>3</v>
      </c>
      <c r="Q7" s="88"/>
      <c r="R7" s="88"/>
      <c r="S7" s="88"/>
      <c r="T7" s="88"/>
      <c r="U7" s="88"/>
      <c r="V7" s="88"/>
      <c r="W7" s="88" t="s">
        <v>4</v>
      </c>
      <c r="X7" s="88"/>
      <c r="Y7" s="88"/>
      <c r="Z7" s="88"/>
      <c r="AA7" s="88"/>
      <c r="AB7" s="88"/>
      <c r="AC7" s="88"/>
      <c r="AD7" s="88" t="s">
        <v>5</v>
      </c>
      <c r="AE7" s="88"/>
      <c r="AF7" s="88"/>
      <c r="AG7" s="88"/>
      <c r="AH7" s="88"/>
      <c r="AI7" s="88"/>
      <c r="AJ7" s="88"/>
      <c r="AK7" s="4"/>
      <c r="AL7" s="88" t="s">
        <v>6</v>
      </c>
      <c r="AM7" s="88"/>
      <c r="AN7" s="88"/>
      <c r="AO7" s="88"/>
      <c r="AP7" s="88"/>
      <c r="AQ7" s="88"/>
      <c r="AR7" s="88"/>
      <c r="AS7" s="88"/>
      <c r="AT7" s="85" t="s">
        <v>7</v>
      </c>
      <c r="AU7" s="86"/>
      <c r="AV7" s="86"/>
      <c r="AW7" s="86"/>
      <c r="AX7" s="86"/>
      <c r="AY7" s="86"/>
      <c r="AZ7" s="86"/>
      <c r="BA7" s="86"/>
      <c r="BB7" s="88" t="s">
        <v>8</v>
      </c>
      <c r="BC7" s="88"/>
      <c r="BD7" s="88"/>
      <c r="BE7" s="88"/>
      <c r="BF7" s="88"/>
      <c r="BG7" s="88"/>
      <c r="BH7" s="88"/>
      <c r="BI7" s="88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89" t="str">
        <f>データ!$I$6</f>
        <v>法適用</v>
      </c>
      <c r="C8" s="90"/>
      <c r="D8" s="90"/>
      <c r="E8" s="90"/>
      <c r="F8" s="90"/>
      <c r="G8" s="90"/>
      <c r="H8" s="90"/>
      <c r="I8" s="89" t="str">
        <f>データ!$J$6</f>
        <v>水道事業</v>
      </c>
      <c r="J8" s="90"/>
      <c r="K8" s="90"/>
      <c r="L8" s="90"/>
      <c r="M8" s="90"/>
      <c r="N8" s="90"/>
      <c r="O8" s="91"/>
      <c r="P8" s="92" t="str">
        <f>データ!$K$6</f>
        <v>末端給水事業</v>
      </c>
      <c r="Q8" s="92"/>
      <c r="R8" s="92"/>
      <c r="S8" s="92"/>
      <c r="T8" s="92"/>
      <c r="U8" s="92"/>
      <c r="V8" s="92"/>
      <c r="W8" s="92" t="str">
        <f>データ!$L$6</f>
        <v>A2</v>
      </c>
      <c r="X8" s="92"/>
      <c r="Y8" s="92"/>
      <c r="Z8" s="92"/>
      <c r="AA8" s="92"/>
      <c r="AB8" s="92"/>
      <c r="AC8" s="92"/>
      <c r="AD8" s="92" t="str">
        <f>データ!$M$6</f>
        <v>自治体職員 民間企業出身</v>
      </c>
      <c r="AE8" s="92"/>
      <c r="AF8" s="92"/>
      <c r="AG8" s="92"/>
      <c r="AH8" s="92"/>
      <c r="AI8" s="92"/>
      <c r="AJ8" s="92"/>
      <c r="AK8" s="4"/>
      <c r="AL8" s="80">
        <f>データ!$R$6</f>
        <v>175833</v>
      </c>
      <c r="AM8" s="80"/>
      <c r="AN8" s="80"/>
      <c r="AO8" s="80"/>
      <c r="AP8" s="80"/>
      <c r="AQ8" s="80"/>
      <c r="AR8" s="80"/>
      <c r="AS8" s="80"/>
      <c r="AT8" s="76">
        <f>データ!$S$6</f>
        <v>103.69</v>
      </c>
      <c r="AU8" s="77"/>
      <c r="AV8" s="77"/>
      <c r="AW8" s="77"/>
      <c r="AX8" s="77"/>
      <c r="AY8" s="77"/>
      <c r="AZ8" s="77"/>
      <c r="BA8" s="77"/>
      <c r="BB8" s="79">
        <f>データ!$T$6</f>
        <v>1695.76</v>
      </c>
      <c r="BC8" s="79"/>
      <c r="BD8" s="79"/>
      <c r="BE8" s="79"/>
      <c r="BF8" s="79"/>
      <c r="BG8" s="79"/>
      <c r="BH8" s="79"/>
      <c r="BI8" s="79"/>
      <c r="BJ8" s="3"/>
      <c r="BK8" s="3"/>
      <c r="BL8" s="83" t="s">
        <v>10</v>
      </c>
      <c r="BM8" s="8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85" t="s">
        <v>12</v>
      </c>
      <c r="C9" s="86"/>
      <c r="D9" s="86"/>
      <c r="E9" s="86"/>
      <c r="F9" s="86"/>
      <c r="G9" s="86"/>
      <c r="H9" s="86"/>
      <c r="I9" s="85" t="s">
        <v>13</v>
      </c>
      <c r="J9" s="86"/>
      <c r="K9" s="86"/>
      <c r="L9" s="86"/>
      <c r="M9" s="86"/>
      <c r="N9" s="86"/>
      <c r="O9" s="87"/>
      <c r="P9" s="88" t="s">
        <v>14</v>
      </c>
      <c r="Q9" s="88"/>
      <c r="R9" s="88"/>
      <c r="S9" s="88"/>
      <c r="T9" s="88"/>
      <c r="U9" s="88"/>
      <c r="V9" s="88"/>
      <c r="W9" s="88" t="s">
        <v>15</v>
      </c>
      <c r="X9" s="88"/>
      <c r="Y9" s="88"/>
      <c r="Z9" s="88"/>
      <c r="AA9" s="88"/>
      <c r="AB9" s="88"/>
      <c r="AC9" s="88"/>
      <c r="AD9" s="2"/>
      <c r="AE9" s="2"/>
      <c r="AF9" s="2"/>
      <c r="AG9" s="2"/>
      <c r="AH9" s="4"/>
      <c r="AI9" s="4"/>
      <c r="AJ9" s="4"/>
      <c r="AK9" s="4"/>
      <c r="AL9" s="88" t="s">
        <v>16</v>
      </c>
      <c r="AM9" s="88"/>
      <c r="AN9" s="88"/>
      <c r="AO9" s="88"/>
      <c r="AP9" s="88"/>
      <c r="AQ9" s="88"/>
      <c r="AR9" s="88"/>
      <c r="AS9" s="88"/>
      <c r="AT9" s="85" t="s">
        <v>17</v>
      </c>
      <c r="AU9" s="86"/>
      <c r="AV9" s="86"/>
      <c r="AW9" s="86"/>
      <c r="AX9" s="86"/>
      <c r="AY9" s="86"/>
      <c r="AZ9" s="86"/>
      <c r="BA9" s="86"/>
      <c r="BB9" s="88" t="s">
        <v>18</v>
      </c>
      <c r="BC9" s="88"/>
      <c r="BD9" s="88"/>
      <c r="BE9" s="88"/>
      <c r="BF9" s="88"/>
      <c r="BG9" s="88"/>
      <c r="BH9" s="88"/>
      <c r="BI9" s="88"/>
      <c r="BJ9" s="3"/>
      <c r="BK9" s="3"/>
      <c r="BL9" s="74" t="s">
        <v>19</v>
      </c>
      <c r="BM9" s="75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76" t="str">
        <f>データ!$N$6</f>
        <v>-</v>
      </c>
      <c r="C10" s="77"/>
      <c r="D10" s="77"/>
      <c r="E10" s="77"/>
      <c r="F10" s="77"/>
      <c r="G10" s="77"/>
      <c r="H10" s="77"/>
      <c r="I10" s="76">
        <f>データ!$O$6</f>
        <v>92.58</v>
      </c>
      <c r="J10" s="77"/>
      <c r="K10" s="77"/>
      <c r="L10" s="77"/>
      <c r="M10" s="77"/>
      <c r="N10" s="77"/>
      <c r="O10" s="78"/>
      <c r="P10" s="79">
        <f>データ!$P$6</f>
        <v>94.61</v>
      </c>
      <c r="Q10" s="79"/>
      <c r="R10" s="79"/>
      <c r="S10" s="79"/>
      <c r="T10" s="79"/>
      <c r="U10" s="79"/>
      <c r="V10" s="79"/>
      <c r="W10" s="80">
        <f>データ!$Q$6</f>
        <v>2829</v>
      </c>
      <c r="X10" s="80"/>
      <c r="Y10" s="80"/>
      <c r="Z10" s="80"/>
      <c r="AA10" s="80"/>
      <c r="AB10" s="80"/>
      <c r="AC10" s="80"/>
      <c r="AD10" s="2"/>
      <c r="AE10" s="2"/>
      <c r="AF10" s="2"/>
      <c r="AG10" s="2"/>
      <c r="AH10" s="4"/>
      <c r="AI10" s="4"/>
      <c r="AJ10" s="4"/>
      <c r="AK10" s="4"/>
      <c r="AL10" s="80">
        <f>データ!$U$6</f>
        <v>166017</v>
      </c>
      <c r="AM10" s="80"/>
      <c r="AN10" s="80"/>
      <c r="AO10" s="80"/>
      <c r="AP10" s="80"/>
      <c r="AQ10" s="80"/>
      <c r="AR10" s="80"/>
      <c r="AS10" s="80"/>
      <c r="AT10" s="76">
        <f>データ!$V$6</f>
        <v>103.69</v>
      </c>
      <c r="AU10" s="77"/>
      <c r="AV10" s="77"/>
      <c r="AW10" s="77"/>
      <c r="AX10" s="77"/>
      <c r="AY10" s="77"/>
      <c r="AZ10" s="77"/>
      <c r="BA10" s="77"/>
      <c r="BB10" s="79">
        <f>データ!$W$6</f>
        <v>1601.09</v>
      </c>
      <c r="BC10" s="79"/>
      <c r="BD10" s="79"/>
      <c r="BE10" s="79"/>
      <c r="BF10" s="79"/>
      <c r="BG10" s="79"/>
      <c r="BH10" s="79"/>
      <c r="BI10" s="79"/>
      <c r="BJ10" s="2"/>
      <c r="BK10" s="2"/>
      <c r="BL10" s="81" t="s">
        <v>21</v>
      </c>
      <c r="BM10" s="82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64" t="s">
        <v>105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67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67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67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67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67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67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67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67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67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67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67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67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67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67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67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67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67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67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67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67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67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67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67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67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67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67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67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4" t="s">
        <v>26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1" t="s">
        <v>106</v>
      </c>
      <c r="BM47" s="72"/>
      <c r="BN47" s="72"/>
      <c r="BO47" s="72"/>
      <c r="BP47" s="72"/>
      <c r="BQ47" s="72"/>
      <c r="BR47" s="72"/>
      <c r="BS47" s="72"/>
      <c r="BT47" s="72"/>
      <c r="BU47" s="72"/>
      <c r="BV47" s="72"/>
      <c r="BW47" s="72"/>
      <c r="BX47" s="72"/>
      <c r="BY47" s="72"/>
      <c r="BZ47" s="73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1"/>
      <c r="BM48" s="72"/>
      <c r="BN48" s="72"/>
      <c r="BO48" s="72"/>
      <c r="BP48" s="72"/>
      <c r="BQ48" s="72"/>
      <c r="BR48" s="72"/>
      <c r="BS48" s="72"/>
      <c r="BT48" s="72"/>
      <c r="BU48" s="72"/>
      <c r="BV48" s="72"/>
      <c r="BW48" s="72"/>
      <c r="BX48" s="72"/>
      <c r="BY48" s="72"/>
      <c r="BZ48" s="73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1"/>
      <c r="BM49" s="72"/>
      <c r="BN49" s="72"/>
      <c r="BO49" s="72"/>
      <c r="BP49" s="72"/>
      <c r="BQ49" s="72"/>
      <c r="BR49" s="72"/>
      <c r="BS49" s="72"/>
      <c r="BT49" s="72"/>
      <c r="BU49" s="72"/>
      <c r="BV49" s="72"/>
      <c r="BW49" s="72"/>
      <c r="BX49" s="72"/>
      <c r="BY49" s="72"/>
      <c r="BZ49" s="73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1"/>
      <c r="BM50" s="72"/>
      <c r="BN50" s="72"/>
      <c r="BO50" s="72"/>
      <c r="BP50" s="72"/>
      <c r="BQ50" s="72"/>
      <c r="BR50" s="72"/>
      <c r="BS50" s="72"/>
      <c r="BT50" s="72"/>
      <c r="BU50" s="72"/>
      <c r="BV50" s="72"/>
      <c r="BW50" s="72"/>
      <c r="BX50" s="72"/>
      <c r="BY50" s="72"/>
      <c r="BZ50" s="73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1"/>
      <c r="BM51" s="72"/>
      <c r="BN51" s="72"/>
      <c r="BO51" s="72"/>
      <c r="BP51" s="72"/>
      <c r="BQ51" s="72"/>
      <c r="BR51" s="72"/>
      <c r="BS51" s="72"/>
      <c r="BT51" s="72"/>
      <c r="BU51" s="72"/>
      <c r="BV51" s="72"/>
      <c r="BW51" s="72"/>
      <c r="BX51" s="72"/>
      <c r="BY51" s="72"/>
      <c r="BZ51" s="73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1"/>
      <c r="BM52" s="72"/>
      <c r="BN52" s="72"/>
      <c r="BO52" s="72"/>
      <c r="BP52" s="72"/>
      <c r="BQ52" s="72"/>
      <c r="BR52" s="72"/>
      <c r="BS52" s="72"/>
      <c r="BT52" s="72"/>
      <c r="BU52" s="72"/>
      <c r="BV52" s="72"/>
      <c r="BW52" s="72"/>
      <c r="BX52" s="72"/>
      <c r="BY52" s="72"/>
      <c r="BZ52" s="73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1"/>
      <c r="BM53" s="72"/>
      <c r="BN53" s="72"/>
      <c r="BO53" s="72"/>
      <c r="BP53" s="72"/>
      <c r="BQ53" s="72"/>
      <c r="BR53" s="72"/>
      <c r="BS53" s="72"/>
      <c r="BT53" s="72"/>
      <c r="BU53" s="72"/>
      <c r="BV53" s="72"/>
      <c r="BW53" s="72"/>
      <c r="BX53" s="72"/>
      <c r="BY53" s="72"/>
      <c r="BZ53" s="73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1"/>
      <c r="BM54" s="72"/>
      <c r="BN54" s="72"/>
      <c r="BO54" s="72"/>
      <c r="BP54" s="72"/>
      <c r="BQ54" s="72"/>
      <c r="BR54" s="72"/>
      <c r="BS54" s="72"/>
      <c r="BT54" s="72"/>
      <c r="BU54" s="72"/>
      <c r="BV54" s="72"/>
      <c r="BW54" s="72"/>
      <c r="BX54" s="72"/>
      <c r="BY54" s="72"/>
      <c r="BZ54" s="73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1"/>
      <c r="BM55" s="72"/>
      <c r="BN55" s="72"/>
      <c r="BO55" s="72"/>
      <c r="BP55" s="72"/>
      <c r="BQ55" s="72"/>
      <c r="BR55" s="72"/>
      <c r="BS55" s="72"/>
      <c r="BT55" s="72"/>
      <c r="BU55" s="72"/>
      <c r="BV55" s="72"/>
      <c r="BW55" s="72"/>
      <c r="BX55" s="72"/>
      <c r="BY55" s="72"/>
      <c r="BZ55" s="73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1"/>
      <c r="BM56" s="72"/>
      <c r="BN56" s="72"/>
      <c r="BO56" s="72"/>
      <c r="BP56" s="72"/>
      <c r="BQ56" s="72"/>
      <c r="BR56" s="72"/>
      <c r="BS56" s="72"/>
      <c r="BT56" s="72"/>
      <c r="BU56" s="72"/>
      <c r="BV56" s="72"/>
      <c r="BW56" s="72"/>
      <c r="BX56" s="72"/>
      <c r="BY56" s="72"/>
      <c r="BZ56" s="73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1"/>
      <c r="BM57" s="72"/>
      <c r="BN57" s="72"/>
      <c r="BO57" s="72"/>
      <c r="BP57" s="72"/>
      <c r="BQ57" s="72"/>
      <c r="BR57" s="72"/>
      <c r="BS57" s="72"/>
      <c r="BT57" s="72"/>
      <c r="BU57" s="72"/>
      <c r="BV57" s="72"/>
      <c r="BW57" s="72"/>
      <c r="BX57" s="72"/>
      <c r="BY57" s="72"/>
      <c r="BZ57" s="73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1"/>
      <c r="BM58" s="72"/>
      <c r="BN58" s="72"/>
      <c r="BO58" s="72"/>
      <c r="BP58" s="72"/>
      <c r="BQ58" s="72"/>
      <c r="BR58" s="72"/>
      <c r="BS58" s="72"/>
      <c r="BT58" s="72"/>
      <c r="BU58" s="72"/>
      <c r="BV58" s="72"/>
      <c r="BW58" s="72"/>
      <c r="BX58" s="72"/>
      <c r="BY58" s="72"/>
      <c r="BZ58" s="73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1"/>
      <c r="BM59" s="72"/>
      <c r="BN59" s="72"/>
      <c r="BO59" s="72"/>
      <c r="BP59" s="72"/>
      <c r="BQ59" s="72"/>
      <c r="BR59" s="72"/>
      <c r="BS59" s="72"/>
      <c r="BT59" s="72"/>
      <c r="BU59" s="72"/>
      <c r="BV59" s="72"/>
      <c r="BW59" s="72"/>
      <c r="BX59" s="72"/>
      <c r="BY59" s="72"/>
      <c r="BZ59" s="73"/>
    </row>
    <row r="60" spans="1:78" ht="13.5" customHeight="1" x14ac:dyDescent="0.15">
      <c r="A60" s="2"/>
      <c r="B60" s="61" t="s">
        <v>27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71"/>
      <c r="BM60" s="72"/>
      <c r="BN60" s="72"/>
      <c r="BO60" s="72"/>
      <c r="BP60" s="72"/>
      <c r="BQ60" s="72"/>
      <c r="BR60" s="72"/>
      <c r="BS60" s="72"/>
      <c r="BT60" s="72"/>
      <c r="BU60" s="72"/>
      <c r="BV60" s="72"/>
      <c r="BW60" s="72"/>
      <c r="BX60" s="72"/>
      <c r="BY60" s="72"/>
      <c r="BZ60" s="73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71"/>
      <c r="BM61" s="72"/>
      <c r="BN61" s="72"/>
      <c r="BO61" s="72"/>
      <c r="BP61" s="72"/>
      <c r="BQ61" s="72"/>
      <c r="BR61" s="72"/>
      <c r="BS61" s="72"/>
      <c r="BT61" s="72"/>
      <c r="BU61" s="72"/>
      <c r="BV61" s="72"/>
      <c r="BW61" s="72"/>
      <c r="BX61" s="72"/>
      <c r="BY61" s="72"/>
      <c r="BZ61" s="73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1"/>
      <c r="BM62" s="72"/>
      <c r="BN62" s="72"/>
      <c r="BO62" s="72"/>
      <c r="BP62" s="72"/>
      <c r="BQ62" s="72"/>
      <c r="BR62" s="72"/>
      <c r="BS62" s="72"/>
      <c r="BT62" s="72"/>
      <c r="BU62" s="72"/>
      <c r="BV62" s="72"/>
      <c r="BW62" s="72"/>
      <c r="BX62" s="72"/>
      <c r="BY62" s="72"/>
      <c r="BZ62" s="73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4" t="s">
        <v>28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50" t="s">
        <v>107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【112.83】</v>
      </c>
      <c r="F85" s="27" t="str">
        <f>データ!AS6</f>
        <v>【1.05】</v>
      </c>
      <c r="G85" s="27" t="str">
        <f>データ!BD6</f>
        <v>【261.93】</v>
      </c>
      <c r="H85" s="27" t="str">
        <f>データ!BO6</f>
        <v>【270.46】</v>
      </c>
      <c r="I85" s="27" t="str">
        <f>データ!BZ6</f>
        <v>【103.91】</v>
      </c>
      <c r="J85" s="27" t="str">
        <f>データ!CK6</f>
        <v>【167.11】</v>
      </c>
      <c r="K85" s="27" t="str">
        <f>データ!CV6</f>
        <v>【60.27】</v>
      </c>
      <c r="L85" s="27" t="str">
        <f>データ!DG6</f>
        <v>【89.92】</v>
      </c>
      <c r="M85" s="27" t="str">
        <f>データ!DR6</f>
        <v>【48.85】</v>
      </c>
      <c r="N85" s="27" t="str">
        <f>データ!EC6</f>
        <v>【17.80】</v>
      </c>
      <c r="O85" s="27" t="str">
        <f>データ!EN6</f>
        <v>【0.70】</v>
      </c>
    </row>
  </sheetData>
  <sheetProtection algorithmName="SHA-512" hashValue="SO59gGQzRdGUO3rUbtbKez6TwxOfzqIzX5ZPIDsnIFLCjkI2KSSgu3MkQdr6pCHxgBEgvXIIfEjgc9Rk5BMbRQ==" saltValue="N4k0sVkTZPfFlkJPCKO9Wg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97" t="s">
        <v>50</v>
      </c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9"/>
      <c r="X3" s="103" t="s">
        <v>51</v>
      </c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 t="s">
        <v>52</v>
      </c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100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2"/>
      <c r="X4" s="96" t="s">
        <v>54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 t="s">
        <v>55</v>
      </c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 t="s">
        <v>56</v>
      </c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 t="s">
        <v>57</v>
      </c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 t="s">
        <v>58</v>
      </c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 t="s">
        <v>59</v>
      </c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 t="s">
        <v>60</v>
      </c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 t="s">
        <v>61</v>
      </c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 t="s">
        <v>62</v>
      </c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 t="s">
        <v>63</v>
      </c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 t="s">
        <v>64</v>
      </c>
      <c r="EE4" s="96"/>
      <c r="EF4" s="96"/>
      <c r="EG4" s="96"/>
      <c r="EH4" s="96"/>
      <c r="EI4" s="96"/>
      <c r="EJ4" s="96"/>
      <c r="EK4" s="96"/>
      <c r="EL4" s="96"/>
      <c r="EM4" s="96"/>
      <c r="EN4" s="96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2018</v>
      </c>
      <c r="C6" s="34">
        <f t="shared" ref="C6:W6" si="3">C7</f>
        <v>122122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千葉県　佐倉市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A2</v>
      </c>
      <c r="M6" s="34" t="str">
        <f t="shared" si="3"/>
        <v>自治体職員 民間企業出身</v>
      </c>
      <c r="N6" s="35" t="str">
        <f t="shared" si="3"/>
        <v>-</v>
      </c>
      <c r="O6" s="35">
        <f t="shared" si="3"/>
        <v>92.58</v>
      </c>
      <c r="P6" s="35">
        <f t="shared" si="3"/>
        <v>94.61</v>
      </c>
      <c r="Q6" s="35">
        <f t="shared" si="3"/>
        <v>2829</v>
      </c>
      <c r="R6" s="35">
        <f t="shared" si="3"/>
        <v>175833</v>
      </c>
      <c r="S6" s="35">
        <f t="shared" si="3"/>
        <v>103.69</v>
      </c>
      <c r="T6" s="35">
        <f t="shared" si="3"/>
        <v>1695.76</v>
      </c>
      <c r="U6" s="35">
        <f t="shared" si="3"/>
        <v>166017</v>
      </c>
      <c r="V6" s="35">
        <f t="shared" si="3"/>
        <v>103.69</v>
      </c>
      <c r="W6" s="35">
        <f t="shared" si="3"/>
        <v>1601.09</v>
      </c>
      <c r="X6" s="36">
        <f>IF(X7="",NA(),X7)</f>
        <v>113.6</v>
      </c>
      <c r="Y6" s="36">
        <f t="shared" ref="Y6:AG6" si="4">IF(Y7="",NA(),Y7)</f>
        <v>115.11</v>
      </c>
      <c r="Z6" s="36">
        <f t="shared" si="4"/>
        <v>118</v>
      </c>
      <c r="AA6" s="36">
        <f t="shared" si="4"/>
        <v>114.35</v>
      </c>
      <c r="AB6" s="36">
        <f t="shared" si="4"/>
        <v>116.15</v>
      </c>
      <c r="AC6" s="36">
        <f t="shared" si="4"/>
        <v>114.43</v>
      </c>
      <c r="AD6" s="36">
        <f t="shared" si="4"/>
        <v>114.08</v>
      </c>
      <c r="AE6" s="36">
        <f t="shared" si="4"/>
        <v>115.36</v>
      </c>
      <c r="AF6" s="36">
        <f t="shared" si="4"/>
        <v>113.95</v>
      </c>
      <c r="AG6" s="36">
        <f t="shared" si="4"/>
        <v>112.62</v>
      </c>
      <c r="AH6" s="35" t="str">
        <f>IF(AH7="","",IF(AH7="-","【-】","【"&amp;SUBSTITUTE(TEXT(AH7,"#,##0.00"),"-","△")&amp;"】"))</f>
        <v>【112.83】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0.13</v>
      </c>
      <c r="AO6" s="35">
        <f t="shared" si="5"/>
        <v>0</v>
      </c>
      <c r="AP6" s="35">
        <f t="shared" si="5"/>
        <v>0</v>
      </c>
      <c r="AQ6" s="35">
        <f t="shared" si="5"/>
        <v>0</v>
      </c>
      <c r="AR6" s="36">
        <f t="shared" si="5"/>
        <v>0.75</v>
      </c>
      <c r="AS6" s="35" t="str">
        <f>IF(AS7="","",IF(AS7="-","【-】","【"&amp;SUBSTITUTE(TEXT(AS7,"#,##0.00"),"-","△")&amp;"】"))</f>
        <v>【1.05】</v>
      </c>
      <c r="AT6" s="36">
        <f>IF(AT7="",NA(),AT7)</f>
        <v>1172.69</v>
      </c>
      <c r="AU6" s="36">
        <f t="shared" ref="AU6:BC6" si="6">IF(AU7="",NA(),AU7)</f>
        <v>1464.28</v>
      </c>
      <c r="AV6" s="36">
        <f t="shared" si="6"/>
        <v>1575.6</v>
      </c>
      <c r="AW6" s="36">
        <f t="shared" si="6"/>
        <v>1587.68</v>
      </c>
      <c r="AX6" s="36">
        <f t="shared" si="6"/>
        <v>1357.46</v>
      </c>
      <c r="AY6" s="36">
        <f t="shared" si="6"/>
        <v>289.8</v>
      </c>
      <c r="AZ6" s="36">
        <f t="shared" si="6"/>
        <v>299.44</v>
      </c>
      <c r="BA6" s="36">
        <f t="shared" si="6"/>
        <v>311.99</v>
      </c>
      <c r="BB6" s="36">
        <f t="shared" si="6"/>
        <v>307.83</v>
      </c>
      <c r="BC6" s="36">
        <f t="shared" si="6"/>
        <v>318.89</v>
      </c>
      <c r="BD6" s="35" t="str">
        <f>IF(BD7="","",IF(BD7="-","【-】","【"&amp;SUBSTITUTE(TEXT(BD7,"#,##0.00"),"-","△")&amp;"】"))</f>
        <v>【261.93】</v>
      </c>
      <c r="BE6" s="36">
        <f>IF(BE7="",NA(),BE7)</f>
        <v>71.89</v>
      </c>
      <c r="BF6" s="36">
        <f t="shared" ref="BF6:BN6" si="7">IF(BF7="",NA(),BF7)</f>
        <v>68.489999999999995</v>
      </c>
      <c r="BG6" s="36">
        <f t="shared" si="7"/>
        <v>64.8</v>
      </c>
      <c r="BH6" s="36">
        <f t="shared" si="7"/>
        <v>60.91</v>
      </c>
      <c r="BI6" s="36">
        <f t="shared" si="7"/>
        <v>57.78</v>
      </c>
      <c r="BJ6" s="36">
        <f t="shared" si="7"/>
        <v>301.99</v>
      </c>
      <c r="BK6" s="36">
        <f t="shared" si="7"/>
        <v>298.08999999999997</v>
      </c>
      <c r="BL6" s="36">
        <f t="shared" si="7"/>
        <v>291.77999999999997</v>
      </c>
      <c r="BM6" s="36">
        <f t="shared" si="7"/>
        <v>295.44</v>
      </c>
      <c r="BN6" s="36">
        <f t="shared" si="7"/>
        <v>290.07</v>
      </c>
      <c r="BO6" s="35" t="str">
        <f>IF(BO7="","",IF(BO7="-","【-】","【"&amp;SUBSTITUTE(TEXT(BO7,"#,##0.00"),"-","△")&amp;"】"))</f>
        <v>【270.46】</v>
      </c>
      <c r="BP6" s="36">
        <f>IF(BP7="",NA(),BP7)</f>
        <v>107.1</v>
      </c>
      <c r="BQ6" s="36">
        <f t="shared" ref="BQ6:BY6" si="8">IF(BQ7="",NA(),BQ7)</f>
        <v>107.82</v>
      </c>
      <c r="BR6" s="36">
        <f t="shared" si="8"/>
        <v>110.57</v>
      </c>
      <c r="BS6" s="36">
        <f t="shared" si="8"/>
        <v>106.36</v>
      </c>
      <c r="BT6" s="36">
        <f t="shared" si="8"/>
        <v>110.05</v>
      </c>
      <c r="BU6" s="36">
        <f t="shared" si="8"/>
        <v>107.05</v>
      </c>
      <c r="BV6" s="36">
        <f t="shared" si="8"/>
        <v>106.4</v>
      </c>
      <c r="BW6" s="36">
        <f t="shared" si="8"/>
        <v>107.61</v>
      </c>
      <c r="BX6" s="36">
        <f t="shared" si="8"/>
        <v>106.02</v>
      </c>
      <c r="BY6" s="36">
        <f t="shared" si="8"/>
        <v>104.84</v>
      </c>
      <c r="BZ6" s="35" t="str">
        <f>IF(BZ7="","",IF(BZ7="-","【-】","【"&amp;SUBSTITUTE(TEXT(BZ7,"#,##0.00"),"-","△")&amp;"】"))</f>
        <v>【103.91】</v>
      </c>
      <c r="CA6" s="36">
        <f>IF(CA7="",NA(),CA7)</f>
        <v>175.98</v>
      </c>
      <c r="CB6" s="36">
        <f t="shared" ref="CB6:CJ6" si="9">IF(CB7="",NA(),CB7)</f>
        <v>174.9</v>
      </c>
      <c r="CC6" s="36">
        <f t="shared" si="9"/>
        <v>171.24</v>
      </c>
      <c r="CD6" s="36">
        <f t="shared" si="9"/>
        <v>178.62</v>
      </c>
      <c r="CE6" s="36">
        <f t="shared" si="9"/>
        <v>173.19</v>
      </c>
      <c r="CF6" s="36">
        <f t="shared" si="9"/>
        <v>155.09</v>
      </c>
      <c r="CG6" s="36">
        <f t="shared" si="9"/>
        <v>156.29</v>
      </c>
      <c r="CH6" s="36">
        <f t="shared" si="9"/>
        <v>155.69</v>
      </c>
      <c r="CI6" s="36">
        <f t="shared" si="9"/>
        <v>158.6</v>
      </c>
      <c r="CJ6" s="36">
        <f t="shared" si="9"/>
        <v>161.82</v>
      </c>
      <c r="CK6" s="35" t="str">
        <f>IF(CK7="","",IF(CK7="-","【-】","【"&amp;SUBSTITUTE(TEXT(CK7,"#,##0.00"),"-","△")&amp;"】"))</f>
        <v>【167.11】</v>
      </c>
      <c r="CL6" s="36">
        <f>IF(CL7="",NA(),CL7)</f>
        <v>75.540000000000006</v>
      </c>
      <c r="CM6" s="36">
        <f t="shared" ref="CM6:CU6" si="10">IF(CM7="",NA(),CM7)</f>
        <v>75.349999999999994</v>
      </c>
      <c r="CN6" s="36">
        <f t="shared" si="10"/>
        <v>75.84</v>
      </c>
      <c r="CO6" s="36">
        <f t="shared" si="10"/>
        <v>76.34</v>
      </c>
      <c r="CP6" s="36">
        <f t="shared" si="10"/>
        <v>76.03</v>
      </c>
      <c r="CQ6" s="36">
        <f t="shared" si="10"/>
        <v>61.61</v>
      </c>
      <c r="CR6" s="36">
        <f t="shared" si="10"/>
        <v>62.34</v>
      </c>
      <c r="CS6" s="36">
        <f t="shared" si="10"/>
        <v>62.46</v>
      </c>
      <c r="CT6" s="36">
        <f t="shared" si="10"/>
        <v>62.88</v>
      </c>
      <c r="CU6" s="36">
        <f t="shared" si="10"/>
        <v>62.32</v>
      </c>
      <c r="CV6" s="35" t="str">
        <f>IF(CV7="","",IF(CV7="-","【-】","【"&amp;SUBSTITUTE(TEXT(CV7,"#,##0.00"),"-","△")&amp;"】"))</f>
        <v>【60.27】</v>
      </c>
      <c r="CW6" s="36">
        <f>IF(CW7="",NA(),CW7)</f>
        <v>95.82</v>
      </c>
      <c r="CX6" s="36">
        <f t="shared" ref="CX6:DF6" si="11">IF(CX7="",NA(),CX7)</f>
        <v>95.69</v>
      </c>
      <c r="CY6" s="36">
        <f t="shared" si="11"/>
        <v>95.94</v>
      </c>
      <c r="CZ6" s="36">
        <f t="shared" si="11"/>
        <v>95.47</v>
      </c>
      <c r="DA6" s="36">
        <f t="shared" si="11"/>
        <v>95.52</v>
      </c>
      <c r="DB6" s="36">
        <f t="shared" si="11"/>
        <v>90.23</v>
      </c>
      <c r="DC6" s="36">
        <f t="shared" si="11"/>
        <v>90.15</v>
      </c>
      <c r="DD6" s="36">
        <f t="shared" si="11"/>
        <v>90.62</v>
      </c>
      <c r="DE6" s="36">
        <f t="shared" si="11"/>
        <v>90.13</v>
      </c>
      <c r="DF6" s="36">
        <f t="shared" si="11"/>
        <v>90.19</v>
      </c>
      <c r="DG6" s="35" t="str">
        <f>IF(DG7="","",IF(DG7="-","【-】","【"&amp;SUBSTITUTE(TEXT(DG7,"#,##0.00"),"-","△")&amp;"】"))</f>
        <v>【89.92】</v>
      </c>
      <c r="DH6" s="36">
        <f>IF(DH7="",NA(),DH7)</f>
        <v>43.87</v>
      </c>
      <c r="DI6" s="36">
        <f t="shared" ref="DI6:DQ6" si="12">IF(DI7="",NA(),DI7)</f>
        <v>45.53</v>
      </c>
      <c r="DJ6" s="36">
        <f t="shared" si="12"/>
        <v>46.11</v>
      </c>
      <c r="DK6" s="36">
        <f t="shared" si="12"/>
        <v>47.48</v>
      </c>
      <c r="DL6" s="36">
        <f t="shared" si="12"/>
        <v>48.02</v>
      </c>
      <c r="DM6" s="36">
        <f t="shared" si="12"/>
        <v>46.36</v>
      </c>
      <c r="DN6" s="36">
        <f t="shared" si="12"/>
        <v>47.37</v>
      </c>
      <c r="DO6" s="36">
        <f t="shared" si="12"/>
        <v>48.01</v>
      </c>
      <c r="DP6" s="36">
        <f t="shared" si="12"/>
        <v>48.01</v>
      </c>
      <c r="DQ6" s="36">
        <f t="shared" si="12"/>
        <v>48.86</v>
      </c>
      <c r="DR6" s="35" t="str">
        <f>IF(DR7="","",IF(DR7="-","【-】","【"&amp;SUBSTITUTE(TEXT(DR7,"#,##0.00"),"-","△")&amp;"】"))</f>
        <v>【48.85】</v>
      </c>
      <c r="DS6" s="36">
        <f>IF(DS7="",NA(),DS7)</f>
        <v>4.91</v>
      </c>
      <c r="DT6" s="36">
        <f t="shared" ref="DT6:EB6" si="13">IF(DT7="",NA(),DT7)</f>
        <v>6.06</v>
      </c>
      <c r="DU6" s="36">
        <f t="shared" si="13"/>
        <v>6.17</v>
      </c>
      <c r="DV6" s="36">
        <f t="shared" si="13"/>
        <v>6.47</v>
      </c>
      <c r="DW6" s="36">
        <f t="shared" si="13"/>
        <v>6.18</v>
      </c>
      <c r="DX6" s="36">
        <f t="shared" si="13"/>
        <v>13.57</v>
      </c>
      <c r="DY6" s="36">
        <f t="shared" si="13"/>
        <v>14.27</v>
      </c>
      <c r="DZ6" s="36">
        <f t="shared" si="13"/>
        <v>16.170000000000002</v>
      </c>
      <c r="EA6" s="36">
        <f t="shared" si="13"/>
        <v>16.600000000000001</v>
      </c>
      <c r="EB6" s="36">
        <f t="shared" si="13"/>
        <v>18.510000000000002</v>
      </c>
      <c r="EC6" s="35" t="str">
        <f>IF(EC7="","",IF(EC7="-","【-】","【"&amp;SUBSTITUTE(TEXT(EC7,"#,##0.00"),"-","△")&amp;"】"))</f>
        <v>【17.80】</v>
      </c>
      <c r="ED6" s="36">
        <f>IF(ED7="",NA(),ED7)</f>
        <v>0.66</v>
      </c>
      <c r="EE6" s="36">
        <f t="shared" ref="EE6:EM6" si="14">IF(EE7="",NA(),EE7)</f>
        <v>0.99</v>
      </c>
      <c r="EF6" s="36">
        <f t="shared" si="14"/>
        <v>1.03</v>
      </c>
      <c r="EG6" s="36">
        <f t="shared" si="14"/>
        <v>1</v>
      </c>
      <c r="EH6" s="36">
        <f t="shared" si="14"/>
        <v>1.74</v>
      </c>
      <c r="EI6" s="36">
        <f t="shared" si="14"/>
        <v>0.72</v>
      </c>
      <c r="EJ6" s="36">
        <f t="shared" si="14"/>
        <v>0.67</v>
      </c>
      <c r="EK6" s="36">
        <f t="shared" si="14"/>
        <v>0.67</v>
      </c>
      <c r="EL6" s="36">
        <f t="shared" si="14"/>
        <v>0.65</v>
      </c>
      <c r="EM6" s="36">
        <f t="shared" si="14"/>
        <v>0.7</v>
      </c>
      <c r="EN6" s="35" t="str">
        <f>IF(EN7="","",IF(EN7="-","【-】","【"&amp;SUBSTITUTE(TEXT(EN7,"#,##0.00"),"-","△")&amp;"】"))</f>
        <v>【0.70】</v>
      </c>
    </row>
    <row r="7" spans="1:144" s="37" customFormat="1" x14ac:dyDescent="0.15">
      <c r="A7" s="29"/>
      <c r="B7" s="38">
        <v>2018</v>
      </c>
      <c r="C7" s="38">
        <v>122122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92.58</v>
      </c>
      <c r="P7" s="39">
        <v>94.61</v>
      </c>
      <c r="Q7" s="39">
        <v>2829</v>
      </c>
      <c r="R7" s="39">
        <v>175833</v>
      </c>
      <c r="S7" s="39">
        <v>103.69</v>
      </c>
      <c r="T7" s="39">
        <v>1695.76</v>
      </c>
      <c r="U7" s="39">
        <v>166017</v>
      </c>
      <c r="V7" s="39">
        <v>103.69</v>
      </c>
      <c r="W7" s="39">
        <v>1601.09</v>
      </c>
      <c r="X7" s="39">
        <v>113.6</v>
      </c>
      <c r="Y7" s="39">
        <v>115.11</v>
      </c>
      <c r="Z7" s="39">
        <v>118</v>
      </c>
      <c r="AA7" s="39">
        <v>114.35</v>
      </c>
      <c r="AB7" s="39">
        <v>116.15</v>
      </c>
      <c r="AC7" s="39">
        <v>114.43</v>
      </c>
      <c r="AD7" s="39">
        <v>114.08</v>
      </c>
      <c r="AE7" s="39">
        <v>115.36</v>
      </c>
      <c r="AF7" s="39">
        <v>113.95</v>
      </c>
      <c r="AG7" s="39">
        <v>112.62</v>
      </c>
      <c r="AH7" s="39">
        <v>112.83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0.13</v>
      </c>
      <c r="AO7" s="39">
        <v>0</v>
      </c>
      <c r="AP7" s="39">
        <v>0</v>
      </c>
      <c r="AQ7" s="39">
        <v>0</v>
      </c>
      <c r="AR7" s="39">
        <v>0.75</v>
      </c>
      <c r="AS7" s="39">
        <v>1.05</v>
      </c>
      <c r="AT7" s="39">
        <v>1172.69</v>
      </c>
      <c r="AU7" s="39">
        <v>1464.28</v>
      </c>
      <c r="AV7" s="39">
        <v>1575.6</v>
      </c>
      <c r="AW7" s="39">
        <v>1587.68</v>
      </c>
      <c r="AX7" s="39">
        <v>1357.46</v>
      </c>
      <c r="AY7" s="39">
        <v>289.8</v>
      </c>
      <c r="AZ7" s="39">
        <v>299.44</v>
      </c>
      <c r="BA7" s="39">
        <v>311.99</v>
      </c>
      <c r="BB7" s="39">
        <v>307.83</v>
      </c>
      <c r="BC7" s="39">
        <v>318.89</v>
      </c>
      <c r="BD7" s="39">
        <v>261.93</v>
      </c>
      <c r="BE7" s="39">
        <v>71.89</v>
      </c>
      <c r="BF7" s="39">
        <v>68.489999999999995</v>
      </c>
      <c r="BG7" s="39">
        <v>64.8</v>
      </c>
      <c r="BH7" s="39">
        <v>60.91</v>
      </c>
      <c r="BI7" s="39">
        <v>57.78</v>
      </c>
      <c r="BJ7" s="39">
        <v>301.99</v>
      </c>
      <c r="BK7" s="39">
        <v>298.08999999999997</v>
      </c>
      <c r="BL7" s="39">
        <v>291.77999999999997</v>
      </c>
      <c r="BM7" s="39">
        <v>295.44</v>
      </c>
      <c r="BN7" s="39">
        <v>290.07</v>
      </c>
      <c r="BO7" s="39">
        <v>270.45999999999998</v>
      </c>
      <c r="BP7" s="39">
        <v>107.1</v>
      </c>
      <c r="BQ7" s="39">
        <v>107.82</v>
      </c>
      <c r="BR7" s="39">
        <v>110.57</v>
      </c>
      <c r="BS7" s="39">
        <v>106.36</v>
      </c>
      <c r="BT7" s="39">
        <v>110.05</v>
      </c>
      <c r="BU7" s="39">
        <v>107.05</v>
      </c>
      <c r="BV7" s="39">
        <v>106.4</v>
      </c>
      <c r="BW7" s="39">
        <v>107.61</v>
      </c>
      <c r="BX7" s="39">
        <v>106.02</v>
      </c>
      <c r="BY7" s="39">
        <v>104.84</v>
      </c>
      <c r="BZ7" s="39">
        <v>103.91</v>
      </c>
      <c r="CA7" s="39">
        <v>175.98</v>
      </c>
      <c r="CB7" s="39">
        <v>174.9</v>
      </c>
      <c r="CC7" s="39">
        <v>171.24</v>
      </c>
      <c r="CD7" s="39">
        <v>178.62</v>
      </c>
      <c r="CE7" s="39">
        <v>173.19</v>
      </c>
      <c r="CF7" s="39">
        <v>155.09</v>
      </c>
      <c r="CG7" s="39">
        <v>156.29</v>
      </c>
      <c r="CH7" s="39">
        <v>155.69</v>
      </c>
      <c r="CI7" s="39">
        <v>158.6</v>
      </c>
      <c r="CJ7" s="39">
        <v>161.82</v>
      </c>
      <c r="CK7" s="39">
        <v>167.11</v>
      </c>
      <c r="CL7" s="39">
        <v>75.540000000000006</v>
      </c>
      <c r="CM7" s="39">
        <v>75.349999999999994</v>
      </c>
      <c r="CN7" s="39">
        <v>75.84</v>
      </c>
      <c r="CO7" s="39">
        <v>76.34</v>
      </c>
      <c r="CP7" s="39">
        <v>76.03</v>
      </c>
      <c r="CQ7" s="39">
        <v>61.61</v>
      </c>
      <c r="CR7" s="39">
        <v>62.34</v>
      </c>
      <c r="CS7" s="39">
        <v>62.46</v>
      </c>
      <c r="CT7" s="39">
        <v>62.88</v>
      </c>
      <c r="CU7" s="39">
        <v>62.32</v>
      </c>
      <c r="CV7" s="39">
        <v>60.27</v>
      </c>
      <c r="CW7" s="39">
        <v>95.82</v>
      </c>
      <c r="CX7" s="39">
        <v>95.69</v>
      </c>
      <c r="CY7" s="39">
        <v>95.94</v>
      </c>
      <c r="CZ7" s="39">
        <v>95.47</v>
      </c>
      <c r="DA7" s="39">
        <v>95.52</v>
      </c>
      <c r="DB7" s="39">
        <v>90.23</v>
      </c>
      <c r="DC7" s="39">
        <v>90.15</v>
      </c>
      <c r="DD7" s="39">
        <v>90.62</v>
      </c>
      <c r="DE7" s="39">
        <v>90.13</v>
      </c>
      <c r="DF7" s="39">
        <v>90.19</v>
      </c>
      <c r="DG7" s="39">
        <v>89.92</v>
      </c>
      <c r="DH7" s="39">
        <v>43.87</v>
      </c>
      <c r="DI7" s="39">
        <v>45.53</v>
      </c>
      <c r="DJ7" s="39">
        <v>46.11</v>
      </c>
      <c r="DK7" s="39">
        <v>47.48</v>
      </c>
      <c r="DL7" s="39">
        <v>48.02</v>
      </c>
      <c r="DM7" s="39">
        <v>46.36</v>
      </c>
      <c r="DN7" s="39">
        <v>47.37</v>
      </c>
      <c r="DO7" s="39">
        <v>48.01</v>
      </c>
      <c r="DP7" s="39">
        <v>48.01</v>
      </c>
      <c r="DQ7" s="39">
        <v>48.86</v>
      </c>
      <c r="DR7" s="39">
        <v>48.85</v>
      </c>
      <c r="DS7" s="39">
        <v>4.91</v>
      </c>
      <c r="DT7" s="39">
        <v>6.06</v>
      </c>
      <c r="DU7" s="39">
        <v>6.17</v>
      </c>
      <c r="DV7" s="39">
        <v>6.47</v>
      </c>
      <c r="DW7" s="39">
        <v>6.18</v>
      </c>
      <c r="DX7" s="39">
        <v>13.57</v>
      </c>
      <c r="DY7" s="39">
        <v>14.27</v>
      </c>
      <c r="DZ7" s="39">
        <v>16.170000000000002</v>
      </c>
      <c r="EA7" s="39">
        <v>16.600000000000001</v>
      </c>
      <c r="EB7" s="39">
        <v>18.510000000000002</v>
      </c>
      <c r="EC7" s="39">
        <v>17.8</v>
      </c>
      <c r="ED7" s="39">
        <v>0.66</v>
      </c>
      <c r="EE7" s="39">
        <v>0.99</v>
      </c>
      <c r="EF7" s="39">
        <v>1.03</v>
      </c>
      <c r="EG7" s="39">
        <v>1</v>
      </c>
      <c r="EH7" s="39">
        <v>1.74</v>
      </c>
      <c r="EI7" s="39">
        <v>0.72</v>
      </c>
      <c r="EJ7" s="39">
        <v>0.67</v>
      </c>
      <c r="EK7" s="39">
        <v>0.67</v>
      </c>
      <c r="EL7" s="39">
        <v>0.65</v>
      </c>
      <c r="EM7" s="39">
        <v>0.7</v>
      </c>
      <c r="EN7" s="39">
        <v>0.7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>DATEVALUE($B$6-4&amp;"年1月1日")</f>
        <v>41640</v>
      </c>
      <c r="C10" s="43">
        <f>DATEVALUE($B$6-3&amp;"年1月1日")</f>
        <v>42005</v>
      </c>
      <c r="D10" s="43">
        <f>DATEVALUE($B$6-2&amp;"年1月1日")</f>
        <v>42370</v>
      </c>
      <c r="E10" s="43">
        <f>DATEVALUE($B$6-1&amp;"年1月1日")</f>
        <v>42736</v>
      </c>
      <c r="F10" s="43">
        <f>DATEVALUE($B$6&amp;"年1月1日")</f>
        <v>43101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千葉県</cp:lastModifiedBy>
  <dcterms:created xsi:type="dcterms:W3CDTF">2019-12-05T04:12:56Z</dcterms:created>
  <dcterms:modified xsi:type="dcterms:W3CDTF">2020-02-18T06:09:55Z</dcterms:modified>
  <cp:category/>
</cp:coreProperties>
</file>