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PCV002FST01.dpc.pref.chiba.lg.jp\01170_市町村課$\01_所属全体フォルダ\6理財班\41-公営企業\★R04\04 経営比較分析表\20230106 経営比較分析表の分析等について（依頼）\07 検収後最終版データ\010 上水道（用水）\"/>
    </mc:Choice>
  </mc:AlternateContent>
  <xr:revisionPtr revIDLastSave="0" documentId="13_ncr:1_{46B5BFA6-BE25-4F4A-80FE-DA372AF51244}" xr6:coauthVersionLast="47" xr6:coauthVersionMax="47" xr10:uidLastSave="{00000000-0000-0000-0000-000000000000}"/>
  <workbookProtection workbookAlgorithmName="SHA-512" workbookHashValue="TDWPFtepJqvCcOtm6U0h3j+ptCr/SMeZX0iQTESROQSdPGEofdigYE0xk5ebDi7rhMlBzyqaUFdgPbdrfWQPjg==" workbookSaltValue="gTcS8EYLZa45ckwO78CXOg==" workbookSpinCount="100000" lockStructure="1"/>
  <bookViews>
    <workbookView xWindow="28692" yWindow="-108" windowWidth="29016" windowHeight="15696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AT10" i="4" s="1"/>
  <c r="U6" i="5"/>
  <c r="T6" i="5"/>
  <c r="S6" i="5"/>
  <c r="R6" i="5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F85" i="4"/>
  <c r="E85" i="4"/>
  <c r="AL10" i="4"/>
  <c r="BB8" i="4"/>
  <c r="AT8" i="4"/>
  <c r="AL8" i="4"/>
  <c r="I8" i="4"/>
</calcChain>
</file>

<file path=xl/sharedStrings.xml><?xml version="1.0" encoding="utf-8"?>
<sst xmlns="http://schemas.openxmlformats.org/spreadsheetml/2006/main" count="231" uniqueCount="114">
  <si>
    <t>経営比較分析表（令和3年度決算）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</si>
  <si>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</si>
  <si>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</si>
  <si>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</si>
  <si>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</si>
  <si>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</si>
  <si>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</si>
  <si>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</si>
  <si>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</si>
  <si>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</si>
  <si>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</si>
  <si>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</si>
  <si>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</si>
  <si>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</si>
  <si>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</si>
  <si>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</si>
  <si>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</si>
  <si>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</si>
  <si>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</si>
  <si>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</si>
  <si>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</si>
  <si>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</si>
  <si>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</si>
  <si>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</si>
  <si>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</si>
  <si>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</si>
  <si>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</si>
  <si>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</si>
  <si>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</si>
  <si>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</si>
  <si>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</si>
  <si>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</si>
  <si>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</si>
  <si>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</si>
  <si>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</si>
  <si>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</si>
  <si>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</si>
  <si>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</si>
  <si>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</si>
  <si>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</si>
  <si>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</si>
  <si>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</si>
  <si>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</si>
  <si>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</si>
  <si>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</si>
  <si>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</si>
  <si>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</si>
  <si>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</si>
  <si>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</si>
  <si>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</si>
  <si>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</si>
  <si>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</si>
  <si>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</si>
  <si>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</si>
  <si>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</si>
  <si>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</si>
  <si>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</si>
  <si>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</si>
  <si>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</si>
  <si>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</si>
  <si>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</si>
  <si>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</si>
  <si>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</si>
  <si>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</si>
  <si>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</si>
  <si>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</si>
  <si>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</si>
  <si>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</si>
  <si>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</si>
  <si>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</si>
  <si>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</si>
  <si>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</si>
  <si>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</si>
  <si>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</si>
  <si>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</si>
  <si>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</si>
  <si>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</si>
  <si>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</si>
  <si>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</si>
  <si>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</si>
  <si>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</si>
  <si>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</si>
  <si>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</si>
  <si>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</si>
  <si>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</si>
  <si>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</si>
  <si>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</si>
  <si>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</si>
  <si>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</si>
  <si>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</si>
  <si>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</si>
  <si>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</si>
  <si>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</si>
  <si>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千葉県　九十九里地域水道企業団</t>
  </si>
  <si>
    <t>法適用</t>
  </si>
  <si>
    <t>水道事業</t>
  </si>
  <si>
    <t>用水供給事業</t>
  </si>
  <si>
    <t>B</t>
  </si>
  <si>
    <t>その他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</si>
  <si>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</si>
  <si>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</si>
  <si>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</si>
  <si>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</si>
  <si>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</si>
  <si>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</si>
  <si>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</si>
  <si>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</si>
  <si>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</si>
  <si>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</si>
  <si>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</si>
  <si>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</si>
  <si>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今後は地域の人口減少が想定され、水需要も減少が見込まれることから、限られた給水収益による事業運営が求められます。
　このため、当企業団が平成30年に策定した経営戦略に基づき適切な事業運営を行い、更なる経営の効率化を図り、安全で良質な水道用水の安定供給に努めてまいります。</t>
    <phoneticPr fontId="4"/>
  </si>
  <si>
    <t>　当企業団において、創設事業で建設した水道施設は稼動から40年以上の期間が経過し、施設の老朽化が進んでいるため、有形固定資産減価償却率は年々上昇し、償却対象資産の減価償却が進んでいることを示しています。
　また、約86㎞ある管路についても、法定耐用年数(40年)を超えた管路の割合が上昇していることから、更新時期を迎えています。これら管路については、耐震性を満たしていない箇所もあることから、劣化調査・耐震診断等を実施しながら、計画的な更新に取り組んでいきます。</t>
    <phoneticPr fontId="4"/>
  </si>
  <si>
    <t>　当企業団において、経常損益は常に黒字を計上し経常収支比率は100％以上を保っています。令和３年度においては純利益を計上することができましたので、累積欠損金は前年度よりも改善しておりますが、引き続きより一層の収益性向上に努め解消を図ることとします。なお、流動比率は100％以上を維持していることから、短期的な債務に対する支払能力は問題ないことを示しています。
　また、当企業団の給水収益に対する企業債残高の割合は、平均値と比べると低く抑えられており、企業債残高の規模が類似団体と比べ小さいと考えられます。
　料金回収率においては、常に100％を上回り、給水に係る費用を給水収益で賄えている状況が続き、料金水準の適正性が確保されているとともに、有収率においてもほぼ100％であることから、給水される水量が効率的に収益に結びついています。
　当企業団の給水原価は、遠く利根川から水源を確保している等の地勢的な理由により、平均に比べ高くなっています。また、施設利用率は、給水人口の減少等により水需要が落ち込んでいることから、平均に比べ低くなっています。これらの問題に対して、経費の削減や合理的な施設規模・配置について検討を進め、効率の高い事業運営を行うことで解決に努めます。</t>
    <rPh sb="54" eb="57">
      <t>ジュンリエキ</t>
    </rPh>
    <rPh sb="58" eb="60">
      <t>ケイジョウ</t>
    </rPh>
    <rPh sb="79" eb="82">
      <t>ゼンネンド</t>
    </rPh>
    <rPh sb="85" eb="87">
      <t>カイゼン</t>
    </rPh>
    <rPh sb="95" eb="96">
      <t>ヒ</t>
    </rPh>
    <rPh sb="97" eb="98">
      <t>ツヅ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</si>
</sst>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0.13</c:v>
                </c:pt>
                <c:pt idx="2">
                  <c:v>0.22</c:v>
                </c:pt>
                <c:pt idx="3">
                  <c:v>0.54</c:v>
                </c:pt>
                <c:pt idx="4">
                  <c:v>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F-4E07-A058-3EBD527F8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0.27</c:v>
                </c:pt>
                <c:pt idx="1">
                  <c:v>0.24</c:v>
                </c:pt>
                <c:pt idx="2">
                  <c:v>0.2</c:v>
                </c:pt>
                <c:pt idx="3">
                  <c:v>0.32</c:v>
                </c:pt>
                <c:pt idx="4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F-4E07-A058-3EBD527F8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120.68</c:v>
                </c:pt>
                <c:pt idx="1">
                  <c:v>111.82</c:v>
                </c:pt>
                <c:pt idx="2">
                  <c:v>105.74</c:v>
                </c:pt>
                <c:pt idx="3">
                  <c:v>101.65</c:v>
                </c:pt>
                <c:pt idx="4">
                  <c:v>106.01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3-492E-9D64-237A49A88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114.26</c:v>
                </c:pt>
                <c:pt idx="1">
                  <c:v>112.98</c:v>
                </c:pt>
                <c:pt idx="2">
                  <c:v>112.91</c:v>
                </c:pt>
                <c:pt idx="3">
                  <c:v>111.13</c:v>
                </c:pt>
                <c:pt idx="4">
                  <c:v>112.49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83-492E-9D64-237A49A88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63.09</c:v>
                </c:pt>
                <c:pt idx="1">
                  <c:v>64.599999999999994</c:v>
                </c:pt>
                <c:pt idx="2">
                  <c:v>65.92</c:v>
                </c:pt>
                <c:pt idx="3">
                  <c:v>62.82</c:v>
                </c:pt>
                <c:pt idx="4">
                  <c:v>63.5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43-4936-B9D4-F036B93B0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54.73</c:v>
                </c:pt>
                <c:pt idx="1">
                  <c:v>55.77</c:v>
                </c:pt>
                <c:pt idx="2">
                  <c:v>56.48</c:v>
                </c:pt>
                <c:pt idx="3">
                  <c:v>57.5</c:v>
                </c:pt>
                <c:pt idx="4">
                  <c:v>58.52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43-4936-B9D4-F036B93B0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61.9</c:v>
                </c:pt>
                <c:pt idx="1">
                  <c:v>63.24</c:v>
                </c:pt>
                <c:pt idx="2">
                  <c:v>63.62</c:v>
                </c:pt>
                <c:pt idx="3">
                  <c:v>63.62</c:v>
                </c:pt>
                <c:pt idx="4">
                  <c:v>62.77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B-4C9C-AEFE-C8598BD0E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22.46</c:v>
                </c:pt>
                <c:pt idx="1">
                  <c:v>25.84</c:v>
                </c:pt>
                <c:pt idx="2">
                  <c:v>27.61</c:v>
                </c:pt>
                <c:pt idx="3">
                  <c:v>30.3</c:v>
                </c:pt>
                <c:pt idx="4">
                  <c:v>31.74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8B-4C9C-AEFE-C8598BD0E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23.84</c:v>
                </c:pt>
                <c:pt idx="4" formatCode="#,##0.00;&quot;△&quot;#,##0.00;&quot;-&quot;">
                  <c:v>17.899999999999999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0D-4F4F-A62D-DB8E2ECAA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10.58</c:v>
                </c:pt>
                <c:pt idx="1">
                  <c:v>10.49</c:v>
                </c:pt>
                <c:pt idx="2">
                  <c:v>9.92</c:v>
                </c:pt>
                <c:pt idx="3">
                  <c:v>12.29</c:v>
                </c:pt>
                <c:pt idx="4">
                  <c:v>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0D-4F4F-A62D-DB8E2ECAA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542.48</c:v>
                </c:pt>
                <c:pt idx="1">
                  <c:v>549.12</c:v>
                </c:pt>
                <c:pt idx="2">
                  <c:v>226.58</c:v>
                </c:pt>
                <c:pt idx="3">
                  <c:v>296.01</c:v>
                </c:pt>
                <c:pt idx="4">
                  <c:v>274.44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2F-465E-91EF-082F46E99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243.44</c:v>
                </c:pt>
                <c:pt idx="1">
                  <c:v>258.49</c:v>
                </c:pt>
                <c:pt idx="2">
                  <c:v>271.10000000000002</c:v>
                </c:pt>
                <c:pt idx="3">
                  <c:v>284.45</c:v>
                </c:pt>
                <c:pt idx="4">
                  <c:v>309.23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2F-465E-91EF-082F46E99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98.17</c:v>
                </c:pt>
                <c:pt idx="1">
                  <c:v>95.25</c:v>
                </c:pt>
                <c:pt idx="2">
                  <c:v>88.35</c:v>
                </c:pt>
                <c:pt idx="3">
                  <c:v>78.290000000000006</c:v>
                </c:pt>
                <c:pt idx="4">
                  <c:v>77.95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6C-4C11-99FA-5C0178E7D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303.26</c:v>
                </c:pt>
                <c:pt idx="1">
                  <c:v>290.31</c:v>
                </c:pt>
                <c:pt idx="2">
                  <c:v>272.95999999999998</c:v>
                </c:pt>
                <c:pt idx="3">
                  <c:v>260.95999999999998</c:v>
                </c:pt>
                <c:pt idx="4">
                  <c:v>240.07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6C-4C11-99FA-5C0178E7D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123.28</c:v>
                </c:pt>
                <c:pt idx="1">
                  <c:v>113.61</c:v>
                </c:pt>
                <c:pt idx="2">
                  <c:v>106.18</c:v>
                </c:pt>
                <c:pt idx="3">
                  <c:v>101.29</c:v>
                </c:pt>
                <c:pt idx="4">
                  <c:v>106.4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56-49F9-A367-511123FBA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114.14</c:v>
                </c:pt>
                <c:pt idx="1">
                  <c:v>112.83</c:v>
                </c:pt>
                <c:pt idx="2">
                  <c:v>112.84</c:v>
                </c:pt>
                <c:pt idx="3">
                  <c:v>110.77</c:v>
                </c:pt>
                <c:pt idx="4">
                  <c:v>112.35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56-49F9-A367-511123FBA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128.80000000000001</c:v>
                </c:pt>
                <c:pt idx="1">
                  <c:v>129.76</c:v>
                </c:pt>
                <c:pt idx="2">
                  <c:v>134.30000000000001</c:v>
                </c:pt>
                <c:pt idx="3">
                  <c:v>140.19</c:v>
                </c:pt>
                <c:pt idx="4">
                  <c:v>134.66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A-417D-B75B-1A3FADA7E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73.03</c:v>
                </c:pt>
                <c:pt idx="1">
                  <c:v>73.86</c:v>
                </c:pt>
                <c:pt idx="2">
                  <c:v>73.849999999999994</c:v>
                </c:pt>
                <c:pt idx="3">
                  <c:v>73.180000000000007</c:v>
                </c:pt>
                <c:pt idx="4">
                  <c:v>73.05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AA-417D-B75B-1A3FADA7E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53.67</c:v>
                </c:pt>
                <c:pt idx="1">
                  <c:v>53.66</c:v>
                </c:pt>
                <c:pt idx="2">
                  <c:v>53.65</c:v>
                </c:pt>
                <c:pt idx="3">
                  <c:v>54.06</c:v>
                </c:pt>
                <c:pt idx="4">
                  <c:v>53.51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E-4D12-BCF1-A9256A89E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62.19</c:v>
                </c:pt>
                <c:pt idx="1">
                  <c:v>61.77</c:v>
                </c:pt>
                <c:pt idx="2">
                  <c:v>61.69</c:v>
                </c:pt>
                <c:pt idx="3">
                  <c:v>62.26</c:v>
                </c:pt>
                <c:pt idx="4">
                  <c:v>62.22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5E-4D12-BCF1-A9256A89E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99.99</c:v>
                </c:pt>
                <c:pt idx="3">
                  <c:v>99.99</c:v>
                </c:pt>
                <c:pt idx="4">
                  <c:v>99.99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4-47F0-972E-FB6CDB354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100.05</c:v>
                </c:pt>
                <c:pt idx="1">
                  <c:v>100.08</c:v>
                </c:pt>
                <c:pt idx="2">
                  <c:v>100</c:v>
                </c:pt>
                <c:pt idx="3">
                  <c:v>100.16</c:v>
                </c:pt>
                <c:pt idx="4">
                  <c:v>100.28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64-47F0-972E-FB6CDB354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【309.23】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【240.07】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【62.22】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5" zoomScaleNormal="85" workbookViewId="0"/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 x14ac:dyDescent="0.2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 x14ac:dyDescent="0.2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7" t="str">
        <f>データ!H6</f>
        <v>千葉県　九十九里地域水道企業団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5" t="s">
        <v>1</v>
      </c>
      <c r="C7" s="46"/>
      <c r="D7" s="46"/>
      <c r="E7" s="46"/>
      <c r="F7" s="46"/>
      <c r="G7" s="46"/>
      <c r="H7" s="46"/>
      <c r="I7" s="45" t="s">
        <v>2</v>
      </c>
      <c r="J7" s="46"/>
      <c r="K7" s="46"/>
      <c r="L7" s="46"/>
      <c r="M7" s="46"/>
      <c r="N7" s="46"/>
      <c r="O7" s="6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2"/>
      <c r="AL7" s="47" t="s">
        <v>6</v>
      </c>
      <c r="AM7" s="47"/>
      <c r="AN7" s="47"/>
      <c r="AO7" s="47"/>
      <c r="AP7" s="47"/>
      <c r="AQ7" s="47"/>
      <c r="AR7" s="47"/>
      <c r="AS7" s="47"/>
      <c r="AT7" s="45" t="s">
        <v>7</v>
      </c>
      <c r="AU7" s="46"/>
      <c r="AV7" s="46"/>
      <c r="AW7" s="46"/>
      <c r="AX7" s="46"/>
      <c r="AY7" s="46"/>
      <c r="AZ7" s="46"/>
      <c r="BA7" s="46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79" t="s">
        <v>9</v>
      </c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1"/>
    </row>
    <row r="8" spans="1:78" ht="18.75" customHeight="1" x14ac:dyDescent="0.2">
      <c r="A8" s="2"/>
      <c r="B8" s="72" t="str">
        <f>データ!$I$6</f>
        <v>法適用</v>
      </c>
      <c r="C8" s="73"/>
      <c r="D8" s="73"/>
      <c r="E8" s="73"/>
      <c r="F8" s="73"/>
      <c r="G8" s="73"/>
      <c r="H8" s="73"/>
      <c r="I8" s="72" t="str">
        <f>データ!$J$6</f>
        <v>水道事業</v>
      </c>
      <c r="J8" s="73"/>
      <c r="K8" s="73"/>
      <c r="L8" s="73"/>
      <c r="M8" s="73"/>
      <c r="N8" s="73"/>
      <c r="O8" s="74"/>
      <c r="P8" s="75" t="str">
        <f>データ!$K$6</f>
        <v>用水供給事業</v>
      </c>
      <c r="Q8" s="75"/>
      <c r="R8" s="75"/>
      <c r="S8" s="75"/>
      <c r="T8" s="75"/>
      <c r="U8" s="75"/>
      <c r="V8" s="75"/>
      <c r="W8" s="75" t="str">
        <f>データ!$L$6</f>
        <v>B</v>
      </c>
      <c r="X8" s="75"/>
      <c r="Y8" s="75"/>
      <c r="Z8" s="75"/>
      <c r="AA8" s="75"/>
      <c r="AB8" s="75"/>
      <c r="AC8" s="75"/>
      <c r="AD8" s="75" t="str">
        <f>データ!$M$6</f>
        <v>その他</v>
      </c>
      <c r="AE8" s="75"/>
      <c r="AF8" s="75"/>
      <c r="AG8" s="75"/>
      <c r="AH8" s="75"/>
      <c r="AI8" s="75"/>
      <c r="AJ8" s="75"/>
      <c r="AK8" s="2"/>
      <c r="AL8" s="66" t="str">
        <f>データ!$R$6</f>
        <v>-</v>
      </c>
      <c r="AM8" s="66"/>
      <c r="AN8" s="66"/>
      <c r="AO8" s="66"/>
      <c r="AP8" s="66"/>
      <c r="AQ8" s="66"/>
      <c r="AR8" s="66"/>
      <c r="AS8" s="66"/>
      <c r="AT8" s="37" t="str">
        <f>データ!$S$6</f>
        <v>-</v>
      </c>
      <c r="AU8" s="38"/>
      <c r="AV8" s="38"/>
      <c r="AW8" s="38"/>
      <c r="AX8" s="38"/>
      <c r="AY8" s="38"/>
      <c r="AZ8" s="38"/>
      <c r="BA8" s="38"/>
      <c r="BB8" s="55" t="str">
        <f>データ!$T$6</f>
        <v>-</v>
      </c>
      <c r="BC8" s="55"/>
      <c r="BD8" s="55"/>
      <c r="BE8" s="55"/>
      <c r="BF8" s="55"/>
      <c r="BG8" s="55"/>
      <c r="BH8" s="55"/>
      <c r="BI8" s="55"/>
      <c r="BJ8" s="3"/>
      <c r="BK8" s="3"/>
      <c r="BL8" s="68" t="s">
        <v>10</v>
      </c>
      <c r="BM8" s="69"/>
      <c r="BN8" s="70" t="s">
        <v>11</v>
      </c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1"/>
    </row>
    <row r="9" spans="1:78" ht="18.75" customHeight="1" x14ac:dyDescent="0.2">
      <c r="A9" s="2"/>
      <c r="B9" s="45" t="s">
        <v>12</v>
      </c>
      <c r="C9" s="46"/>
      <c r="D9" s="46"/>
      <c r="E9" s="46"/>
      <c r="F9" s="46"/>
      <c r="G9" s="46"/>
      <c r="H9" s="46"/>
      <c r="I9" s="45" t="s">
        <v>13</v>
      </c>
      <c r="J9" s="46"/>
      <c r="K9" s="46"/>
      <c r="L9" s="46"/>
      <c r="M9" s="46"/>
      <c r="N9" s="46"/>
      <c r="O9" s="6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2"/>
      <c r="AE9" s="2"/>
      <c r="AF9" s="2"/>
      <c r="AG9" s="2"/>
      <c r="AH9" s="2"/>
      <c r="AI9" s="2"/>
      <c r="AJ9" s="2"/>
      <c r="AK9" s="2"/>
      <c r="AL9" s="47" t="s">
        <v>16</v>
      </c>
      <c r="AM9" s="47"/>
      <c r="AN9" s="47"/>
      <c r="AO9" s="47"/>
      <c r="AP9" s="47"/>
      <c r="AQ9" s="47"/>
      <c r="AR9" s="47"/>
      <c r="AS9" s="47"/>
      <c r="AT9" s="45" t="s">
        <v>17</v>
      </c>
      <c r="AU9" s="46"/>
      <c r="AV9" s="46"/>
      <c r="AW9" s="46"/>
      <c r="AX9" s="46"/>
      <c r="AY9" s="46"/>
      <c r="AZ9" s="46"/>
      <c r="BA9" s="46"/>
      <c r="BB9" s="47" t="s">
        <v>18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19</v>
      </c>
      <c r="BM9" s="49"/>
      <c r="BN9" s="50" t="s">
        <v>20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2">
      <c r="A10" s="2"/>
      <c r="B10" s="37" t="str">
        <f>データ!$N$6</f>
        <v>-</v>
      </c>
      <c r="C10" s="38"/>
      <c r="D10" s="38"/>
      <c r="E10" s="38"/>
      <c r="F10" s="38"/>
      <c r="G10" s="38"/>
      <c r="H10" s="38"/>
      <c r="I10" s="37">
        <f>データ!$O$6</f>
        <v>89.26</v>
      </c>
      <c r="J10" s="38"/>
      <c r="K10" s="38"/>
      <c r="L10" s="38"/>
      <c r="M10" s="38"/>
      <c r="N10" s="38"/>
      <c r="O10" s="65"/>
      <c r="P10" s="55">
        <f>データ!$P$6</f>
        <v>93.14</v>
      </c>
      <c r="Q10" s="55"/>
      <c r="R10" s="55"/>
      <c r="S10" s="55"/>
      <c r="T10" s="55"/>
      <c r="U10" s="55"/>
      <c r="V10" s="55"/>
      <c r="W10" s="66">
        <f>データ!$Q$6</f>
        <v>0</v>
      </c>
      <c r="X10" s="66"/>
      <c r="Y10" s="66"/>
      <c r="Z10" s="66"/>
      <c r="AA10" s="66"/>
      <c r="AB10" s="66"/>
      <c r="AC10" s="66"/>
      <c r="AD10" s="2"/>
      <c r="AE10" s="2"/>
      <c r="AF10" s="2"/>
      <c r="AG10" s="2"/>
      <c r="AH10" s="2"/>
      <c r="AI10" s="2"/>
      <c r="AJ10" s="2"/>
      <c r="AK10" s="2"/>
      <c r="AL10" s="66">
        <f>データ!$U$6</f>
        <v>331448</v>
      </c>
      <c r="AM10" s="66"/>
      <c r="AN10" s="66"/>
      <c r="AO10" s="66"/>
      <c r="AP10" s="66"/>
      <c r="AQ10" s="66"/>
      <c r="AR10" s="66"/>
      <c r="AS10" s="66"/>
      <c r="AT10" s="37">
        <f>データ!$V$6</f>
        <v>750.84</v>
      </c>
      <c r="AU10" s="38"/>
      <c r="AV10" s="38"/>
      <c r="AW10" s="38"/>
      <c r="AX10" s="38"/>
      <c r="AY10" s="38"/>
      <c r="AZ10" s="38"/>
      <c r="BA10" s="38"/>
      <c r="BB10" s="55">
        <f>データ!$W$6</f>
        <v>441.44</v>
      </c>
      <c r="BC10" s="55"/>
      <c r="BD10" s="55"/>
      <c r="BE10" s="55"/>
      <c r="BF10" s="55"/>
      <c r="BG10" s="55"/>
      <c r="BH10" s="55"/>
      <c r="BI10" s="55"/>
      <c r="BJ10" s="2"/>
      <c r="BK10" s="2"/>
      <c r="BL10" s="56" t="s">
        <v>21</v>
      </c>
      <c r="BM10" s="57"/>
      <c r="BN10" s="58" t="s">
        <v>22</v>
      </c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9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2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31" t="s">
        <v>25</v>
      </c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3"/>
    </row>
    <row r="15" spans="1:78" ht="13.5" customHeight="1" x14ac:dyDescent="0.2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34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6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9" t="s">
        <v>113</v>
      </c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1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9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1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9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1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9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1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9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1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9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1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9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1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9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1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9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1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9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1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9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1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9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1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9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1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9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1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9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1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9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1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9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1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9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1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9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1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9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1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9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1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9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1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9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1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9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1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9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1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9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1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9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1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9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1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9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1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1" t="s">
        <v>26</v>
      </c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3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4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6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9" t="s">
        <v>112</v>
      </c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1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9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1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9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1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9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1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9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1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9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1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9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1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9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1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9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1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9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1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9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1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9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1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9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1"/>
    </row>
    <row r="60" spans="1:78" ht="13.5" customHeight="1" x14ac:dyDescent="0.2">
      <c r="A60" s="2"/>
      <c r="B60" s="42" t="s">
        <v>27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39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1"/>
    </row>
    <row r="61" spans="1:78" ht="13.5" customHeight="1" x14ac:dyDescent="0.2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39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1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9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1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9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1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1" t="s">
        <v>28</v>
      </c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3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4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6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9" t="s">
        <v>111</v>
      </c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1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9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1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9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1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9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1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9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1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9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1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9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1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9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1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9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1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9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1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9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1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9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1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9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1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9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1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9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1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9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1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【112.49】</v>
      </c>
      <c r="F85" s="13" t="str">
        <f>データ!AS6</f>
        <v>【8.77】</v>
      </c>
      <c r="G85" s="13" t="str">
        <f>データ!BD6</f>
        <v>【309.23】</v>
      </c>
      <c r="H85" s="13" t="str">
        <f>データ!BO6</f>
        <v>【240.07】</v>
      </c>
      <c r="I85" s="13" t="str">
        <f>データ!BZ6</f>
        <v>【112.35】</v>
      </c>
      <c r="J85" s="13" t="str">
        <f>データ!CK6</f>
        <v>【73.05】</v>
      </c>
      <c r="K85" s="13" t="str">
        <f>データ!CV6</f>
        <v>【62.22】</v>
      </c>
      <c r="L85" s="13" t="str">
        <f>データ!DG6</f>
        <v>【100.28】</v>
      </c>
      <c r="M85" s="13" t="str">
        <f>データ!DR6</f>
        <v>【58.52】</v>
      </c>
      <c r="N85" s="13" t="str">
        <f>データ!EC6</f>
        <v>【31.74】</v>
      </c>
      <c r="O85" s="13" t="str">
        <f>データ!EN6</f>
        <v>【0.28】</v>
      </c>
    </row>
  </sheetData>
  <sheetProtection algorithmName="SHA-512" hashValue="BFZXCCBqgHZMMolufk8mGWyhDY/u5ZUQWpHqiB0P0J0HWKjLl2buQ0dUjvSlpH2WccrhTqpnJMJEzp6XBYMUiw==" saltValue="QprH56K3O2nbYAdVfImEBA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2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2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2">
      <c r="A6" s="15" t="s">
        <v>92</v>
      </c>
      <c r="B6" s="20">
        <f>B7</f>
        <v>2021</v>
      </c>
      <c r="C6" s="20">
        <f t="shared" ref="C6:W6" si="3">C7</f>
        <v>128716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2</v>
      </c>
      <c r="H6" s="20" t="str">
        <f t="shared" si="3"/>
        <v>千葉県　九十九里地域水道企業団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用水供給事業</v>
      </c>
      <c r="L6" s="20" t="str">
        <f t="shared" si="3"/>
        <v>B</v>
      </c>
      <c r="M6" s="20" t="str">
        <f t="shared" si="3"/>
        <v>その他</v>
      </c>
      <c r="N6" s="21" t="str">
        <f t="shared" si="3"/>
        <v>-</v>
      </c>
      <c r="O6" s="21">
        <f t="shared" si="3"/>
        <v>89.26</v>
      </c>
      <c r="P6" s="21">
        <f t="shared" si="3"/>
        <v>93.14</v>
      </c>
      <c r="Q6" s="21">
        <f t="shared" si="3"/>
        <v>0</v>
      </c>
      <c r="R6" s="21" t="str">
        <f t="shared" si="3"/>
        <v>-</v>
      </c>
      <c r="S6" s="21" t="str">
        <f t="shared" si="3"/>
        <v>-</v>
      </c>
      <c r="T6" s="21" t="str">
        <f t="shared" si="3"/>
        <v>-</v>
      </c>
      <c r="U6" s="21">
        <f t="shared" si="3"/>
        <v>331448</v>
      </c>
      <c r="V6" s="21">
        <f t="shared" si="3"/>
        <v>750.84</v>
      </c>
      <c r="W6" s="21">
        <f t="shared" si="3"/>
        <v>441.44</v>
      </c>
      <c r="X6" s="22">
        <f>IF(X7="",NA(),X7)</f>
        <v>120.68</v>
      </c>
      <c r="Y6" s="22">
        <f t="shared" ref="Y6:AG6" si="4">IF(Y7="",NA(),Y7)</f>
        <v>111.82</v>
      </c>
      <c r="Z6" s="22">
        <f t="shared" si="4"/>
        <v>105.74</v>
      </c>
      <c r="AA6" s="22">
        <f t="shared" si="4"/>
        <v>101.65</v>
      </c>
      <c r="AB6" s="22">
        <f t="shared" si="4"/>
        <v>106.01</v>
      </c>
      <c r="AC6" s="22">
        <f t="shared" si="4"/>
        <v>114.26</v>
      </c>
      <c r="AD6" s="22">
        <f t="shared" si="4"/>
        <v>112.98</v>
      </c>
      <c r="AE6" s="22">
        <f t="shared" si="4"/>
        <v>112.91</v>
      </c>
      <c r="AF6" s="22">
        <f t="shared" si="4"/>
        <v>111.13</v>
      </c>
      <c r="AG6" s="22">
        <f t="shared" si="4"/>
        <v>112.49</v>
      </c>
      <c r="AH6" s="21" t="str">
        <f>IF(AH7="","",IF(AH7="-","【-】","【"&amp;SUBSTITUTE(TEXT(AH7,"#,##0.00"),"-","△")&amp;"】"))</f>
        <v>【112.49】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2">
        <f t="shared" si="5"/>
        <v>23.84</v>
      </c>
      <c r="AM6" s="22">
        <f t="shared" si="5"/>
        <v>17.899999999999999</v>
      </c>
      <c r="AN6" s="22">
        <f t="shared" si="5"/>
        <v>10.58</v>
      </c>
      <c r="AO6" s="22">
        <f t="shared" si="5"/>
        <v>10.49</v>
      </c>
      <c r="AP6" s="22">
        <f t="shared" si="5"/>
        <v>9.92</v>
      </c>
      <c r="AQ6" s="22">
        <f t="shared" si="5"/>
        <v>12.29</v>
      </c>
      <c r="AR6" s="22">
        <f t="shared" si="5"/>
        <v>8.77</v>
      </c>
      <c r="AS6" s="21" t="str">
        <f>IF(AS7="","",IF(AS7="-","【-】","【"&amp;SUBSTITUTE(TEXT(AS7,"#,##0.00"),"-","△")&amp;"】"))</f>
        <v>【8.77】</v>
      </c>
      <c r="AT6" s="22">
        <f>IF(AT7="",NA(),AT7)</f>
        <v>542.48</v>
      </c>
      <c r="AU6" s="22">
        <f t="shared" ref="AU6:BC6" si="6">IF(AU7="",NA(),AU7)</f>
        <v>549.12</v>
      </c>
      <c r="AV6" s="22">
        <f t="shared" si="6"/>
        <v>226.58</v>
      </c>
      <c r="AW6" s="22">
        <f t="shared" si="6"/>
        <v>296.01</v>
      </c>
      <c r="AX6" s="22">
        <f t="shared" si="6"/>
        <v>274.44</v>
      </c>
      <c r="AY6" s="22">
        <f t="shared" si="6"/>
        <v>243.44</v>
      </c>
      <c r="AZ6" s="22">
        <f t="shared" si="6"/>
        <v>258.49</v>
      </c>
      <c r="BA6" s="22">
        <f t="shared" si="6"/>
        <v>271.10000000000002</v>
      </c>
      <c r="BB6" s="22">
        <f t="shared" si="6"/>
        <v>284.45</v>
      </c>
      <c r="BC6" s="22">
        <f t="shared" si="6"/>
        <v>309.23</v>
      </c>
      <c r="BD6" s="21" t="str">
        <f>IF(BD7="","",IF(BD7="-","【-】","【"&amp;SUBSTITUTE(TEXT(BD7,"#,##0.00"),"-","△")&amp;"】"))</f>
        <v>【309.23】</v>
      </c>
      <c r="BE6" s="22">
        <f>IF(BE7="",NA(),BE7)</f>
        <v>98.17</v>
      </c>
      <c r="BF6" s="22">
        <f t="shared" ref="BF6:BN6" si="7">IF(BF7="",NA(),BF7)</f>
        <v>95.25</v>
      </c>
      <c r="BG6" s="22">
        <f t="shared" si="7"/>
        <v>88.35</v>
      </c>
      <c r="BH6" s="22">
        <f t="shared" si="7"/>
        <v>78.290000000000006</v>
      </c>
      <c r="BI6" s="22">
        <f t="shared" si="7"/>
        <v>77.95</v>
      </c>
      <c r="BJ6" s="22">
        <f t="shared" si="7"/>
        <v>303.26</v>
      </c>
      <c r="BK6" s="22">
        <f t="shared" si="7"/>
        <v>290.31</v>
      </c>
      <c r="BL6" s="22">
        <f t="shared" si="7"/>
        <v>272.95999999999998</v>
      </c>
      <c r="BM6" s="22">
        <f t="shared" si="7"/>
        <v>260.95999999999998</v>
      </c>
      <c r="BN6" s="22">
        <f t="shared" si="7"/>
        <v>240.07</v>
      </c>
      <c r="BO6" s="21" t="str">
        <f>IF(BO7="","",IF(BO7="-","【-】","【"&amp;SUBSTITUTE(TEXT(BO7,"#,##0.00"),"-","△")&amp;"】"))</f>
        <v>【240.07】</v>
      </c>
      <c r="BP6" s="22">
        <f>IF(BP7="",NA(),BP7)</f>
        <v>123.28</v>
      </c>
      <c r="BQ6" s="22">
        <f t="shared" ref="BQ6:BY6" si="8">IF(BQ7="",NA(),BQ7)</f>
        <v>113.61</v>
      </c>
      <c r="BR6" s="22">
        <f t="shared" si="8"/>
        <v>106.18</v>
      </c>
      <c r="BS6" s="22">
        <f t="shared" si="8"/>
        <v>101.29</v>
      </c>
      <c r="BT6" s="22">
        <f t="shared" si="8"/>
        <v>106.4</v>
      </c>
      <c r="BU6" s="22">
        <f t="shared" si="8"/>
        <v>114.14</v>
      </c>
      <c r="BV6" s="22">
        <f t="shared" si="8"/>
        <v>112.83</v>
      </c>
      <c r="BW6" s="22">
        <f t="shared" si="8"/>
        <v>112.84</v>
      </c>
      <c r="BX6" s="22">
        <f t="shared" si="8"/>
        <v>110.77</v>
      </c>
      <c r="BY6" s="22">
        <f t="shared" si="8"/>
        <v>112.35</v>
      </c>
      <c r="BZ6" s="21" t="str">
        <f>IF(BZ7="","",IF(BZ7="-","【-】","【"&amp;SUBSTITUTE(TEXT(BZ7,"#,##0.00"),"-","△")&amp;"】"))</f>
        <v>【112.35】</v>
      </c>
      <c r="CA6" s="22">
        <f>IF(CA7="",NA(),CA7)</f>
        <v>128.80000000000001</v>
      </c>
      <c r="CB6" s="22">
        <f t="shared" ref="CB6:CJ6" si="9">IF(CB7="",NA(),CB7)</f>
        <v>129.76</v>
      </c>
      <c r="CC6" s="22">
        <f t="shared" si="9"/>
        <v>134.30000000000001</v>
      </c>
      <c r="CD6" s="22">
        <f t="shared" si="9"/>
        <v>140.19</v>
      </c>
      <c r="CE6" s="22">
        <f t="shared" si="9"/>
        <v>134.66</v>
      </c>
      <c r="CF6" s="22">
        <f t="shared" si="9"/>
        <v>73.03</v>
      </c>
      <c r="CG6" s="22">
        <f t="shared" si="9"/>
        <v>73.86</v>
      </c>
      <c r="CH6" s="22">
        <f t="shared" si="9"/>
        <v>73.849999999999994</v>
      </c>
      <c r="CI6" s="22">
        <f t="shared" si="9"/>
        <v>73.180000000000007</v>
      </c>
      <c r="CJ6" s="22">
        <f t="shared" si="9"/>
        <v>73.05</v>
      </c>
      <c r="CK6" s="21" t="str">
        <f>IF(CK7="","",IF(CK7="-","【-】","【"&amp;SUBSTITUTE(TEXT(CK7,"#,##0.00"),"-","△")&amp;"】"))</f>
        <v>【73.05】</v>
      </c>
      <c r="CL6" s="22">
        <f>IF(CL7="",NA(),CL7)</f>
        <v>53.67</v>
      </c>
      <c r="CM6" s="22">
        <f t="shared" ref="CM6:CU6" si="10">IF(CM7="",NA(),CM7)</f>
        <v>53.66</v>
      </c>
      <c r="CN6" s="22">
        <f t="shared" si="10"/>
        <v>53.65</v>
      </c>
      <c r="CO6" s="22">
        <f t="shared" si="10"/>
        <v>54.06</v>
      </c>
      <c r="CP6" s="22">
        <f t="shared" si="10"/>
        <v>53.51</v>
      </c>
      <c r="CQ6" s="22">
        <f t="shared" si="10"/>
        <v>62.19</v>
      </c>
      <c r="CR6" s="22">
        <f t="shared" si="10"/>
        <v>61.77</v>
      </c>
      <c r="CS6" s="22">
        <f t="shared" si="10"/>
        <v>61.69</v>
      </c>
      <c r="CT6" s="22">
        <f t="shared" si="10"/>
        <v>62.26</v>
      </c>
      <c r="CU6" s="22">
        <f t="shared" si="10"/>
        <v>62.22</v>
      </c>
      <c r="CV6" s="21" t="str">
        <f>IF(CV7="","",IF(CV7="-","【-】","【"&amp;SUBSTITUTE(TEXT(CV7,"#,##0.00"),"-","△")&amp;"】"))</f>
        <v>【62.22】</v>
      </c>
      <c r="CW6" s="22">
        <f>IF(CW7="",NA(),CW7)</f>
        <v>100</v>
      </c>
      <c r="CX6" s="22">
        <f t="shared" ref="CX6:DF6" si="11">IF(CX7="",NA(),CX7)</f>
        <v>100</v>
      </c>
      <c r="CY6" s="22">
        <f t="shared" si="11"/>
        <v>99.99</v>
      </c>
      <c r="CZ6" s="22">
        <f t="shared" si="11"/>
        <v>99.99</v>
      </c>
      <c r="DA6" s="22">
        <f t="shared" si="11"/>
        <v>99.99</v>
      </c>
      <c r="DB6" s="22">
        <f t="shared" si="11"/>
        <v>100.05</v>
      </c>
      <c r="DC6" s="22">
        <f t="shared" si="11"/>
        <v>100.08</v>
      </c>
      <c r="DD6" s="22">
        <f t="shared" si="11"/>
        <v>100</v>
      </c>
      <c r="DE6" s="22">
        <f t="shared" si="11"/>
        <v>100.16</v>
      </c>
      <c r="DF6" s="22">
        <f t="shared" si="11"/>
        <v>100.28</v>
      </c>
      <c r="DG6" s="21" t="str">
        <f>IF(DG7="","",IF(DG7="-","【-】","【"&amp;SUBSTITUTE(TEXT(DG7,"#,##0.00"),"-","△")&amp;"】"))</f>
        <v>【100.28】</v>
      </c>
      <c r="DH6" s="22">
        <f>IF(DH7="",NA(),DH7)</f>
        <v>63.09</v>
      </c>
      <c r="DI6" s="22">
        <f t="shared" ref="DI6:DQ6" si="12">IF(DI7="",NA(),DI7)</f>
        <v>64.599999999999994</v>
      </c>
      <c r="DJ6" s="22">
        <f t="shared" si="12"/>
        <v>65.92</v>
      </c>
      <c r="DK6" s="22">
        <f t="shared" si="12"/>
        <v>62.82</v>
      </c>
      <c r="DL6" s="22">
        <f t="shared" si="12"/>
        <v>63.5</v>
      </c>
      <c r="DM6" s="22">
        <f t="shared" si="12"/>
        <v>54.73</v>
      </c>
      <c r="DN6" s="22">
        <f t="shared" si="12"/>
        <v>55.77</v>
      </c>
      <c r="DO6" s="22">
        <f t="shared" si="12"/>
        <v>56.48</v>
      </c>
      <c r="DP6" s="22">
        <f t="shared" si="12"/>
        <v>57.5</v>
      </c>
      <c r="DQ6" s="22">
        <f t="shared" si="12"/>
        <v>58.52</v>
      </c>
      <c r="DR6" s="21" t="str">
        <f>IF(DR7="","",IF(DR7="-","【-】","【"&amp;SUBSTITUTE(TEXT(DR7,"#,##0.00"),"-","△")&amp;"】"))</f>
        <v>【58.52】</v>
      </c>
      <c r="DS6" s="22">
        <f>IF(DS7="",NA(),DS7)</f>
        <v>61.9</v>
      </c>
      <c r="DT6" s="22">
        <f t="shared" ref="DT6:EB6" si="13">IF(DT7="",NA(),DT7)</f>
        <v>63.24</v>
      </c>
      <c r="DU6" s="22">
        <f t="shared" si="13"/>
        <v>63.62</v>
      </c>
      <c r="DV6" s="22">
        <f t="shared" si="13"/>
        <v>63.62</v>
      </c>
      <c r="DW6" s="22">
        <f t="shared" si="13"/>
        <v>62.77</v>
      </c>
      <c r="DX6" s="22">
        <f t="shared" si="13"/>
        <v>22.46</v>
      </c>
      <c r="DY6" s="22">
        <f t="shared" si="13"/>
        <v>25.84</v>
      </c>
      <c r="DZ6" s="22">
        <f t="shared" si="13"/>
        <v>27.61</v>
      </c>
      <c r="EA6" s="22">
        <f t="shared" si="13"/>
        <v>30.3</v>
      </c>
      <c r="EB6" s="22">
        <f t="shared" si="13"/>
        <v>31.74</v>
      </c>
      <c r="EC6" s="21" t="str">
        <f>IF(EC7="","",IF(EC7="-","【-】","【"&amp;SUBSTITUTE(TEXT(EC7,"#,##0.00"),"-","△")&amp;"】"))</f>
        <v>【31.74】</v>
      </c>
      <c r="ED6" s="22">
        <f>IF(ED7="",NA(),ED7)</f>
        <v>0.05</v>
      </c>
      <c r="EE6" s="22">
        <f t="shared" ref="EE6:EM6" si="14">IF(EE7="",NA(),EE7)</f>
        <v>0.13</v>
      </c>
      <c r="EF6" s="22">
        <f t="shared" si="14"/>
        <v>0.22</v>
      </c>
      <c r="EG6" s="22">
        <f t="shared" si="14"/>
        <v>0.54</v>
      </c>
      <c r="EH6" s="22">
        <f t="shared" si="14"/>
        <v>1.31</v>
      </c>
      <c r="EI6" s="22">
        <f t="shared" si="14"/>
        <v>0.27</v>
      </c>
      <c r="EJ6" s="22">
        <f t="shared" si="14"/>
        <v>0.24</v>
      </c>
      <c r="EK6" s="22">
        <f t="shared" si="14"/>
        <v>0.2</v>
      </c>
      <c r="EL6" s="22">
        <f t="shared" si="14"/>
        <v>0.32</v>
      </c>
      <c r="EM6" s="22">
        <f t="shared" si="14"/>
        <v>0.28000000000000003</v>
      </c>
      <c r="EN6" s="21" t="str">
        <f>IF(EN7="","",IF(EN7="-","【-】","【"&amp;SUBSTITUTE(TEXT(EN7,"#,##0.00"),"-","△")&amp;"】"))</f>
        <v>【0.28】</v>
      </c>
    </row>
    <row r="7" spans="1:144" s="23" customFormat="1" x14ac:dyDescent="0.2">
      <c r="A7" s="15"/>
      <c r="B7" s="24">
        <v>2021</v>
      </c>
      <c r="C7" s="24">
        <v>128716</v>
      </c>
      <c r="D7" s="24">
        <v>46</v>
      </c>
      <c r="E7" s="24">
        <v>1</v>
      </c>
      <c r="F7" s="24">
        <v>0</v>
      </c>
      <c r="G7" s="24">
        <v>2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89.26</v>
      </c>
      <c r="P7" s="25">
        <v>93.14</v>
      </c>
      <c r="Q7" s="25">
        <v>0</v>
      </c>
      <c r="R7" s="25" t="s">
        <v>99</v>
      </c>
      <c r="S7" s="25" t="s">
        <v>99</v>
      </c>
      <c r="T7" s="25" t="s">
        <v>99</v>
      </c>
      <c r="U7" s="25">
        <v>331448</v>
      </c>
      <c r="V7" s="25">
        <v>750.84</v>
      </c>
      <c r="W7" s="25">
        <v>441.44</v>
      </c>
      <c r="X7" s="25">
        <v>120.68</v>
      </c>
      <c r="Y7" s="25">
        <v>111.82</v>
      </c>
      <c r="Z7" s="25">
        <v>105.74</v>
      </c>
      <c r="AA7" s="25">
        <v>101.65</v>
      </c>
      <c r="AB7" s="25">
        <v>106.01</v>
      </c>
      <c r="AC7" s="25">
        <v>114.26</v>
      </c>
      <c r="AD7" s="25">
        <v>112.98</v>
      </c>
      <c r="AE7" s="25">
        <v>112.91</v>
      </c>
      <c r="AF7" s="25">
        <v>111.13</v>
      </c>
      <c r="AG7" s="25">
        <v>112.49</v>
      </c>
      <c r="AH7" s="25">
        <v>112.49</v>
      </c>
      <c r="AI7" s="25">
        <v>0</v>
      </c>
      <c r="AJ7" s="25">
        <v>0</v>
      </c>
      <c r="AK7" s="25">
        <v>0</v>
      </c>
      <c r="AL7" s="25">
        <v>23.84</v>
      </c>
      <c r="AM7" s="25">
        <v>17.899999999999999</v>
      </c>
      <c r="AN7" s="25">
        <v>10.58</v>
      </c>
      <c r="AO7" s="25">
        <v>10.49</v>
      </c>
      <c r="AP7" s="25">
        <v>9.92</v>
      </c>
      <c r="AQ7" s="25">
        <v>12.29</v>
      </c>
      <c r="AR7" s="25">
        <v>8.77</v>
      </c>
      <c r="AS7" s="25">
        <v>8.77</v>
      </c>
      <c r="AT7" s="25">
        <v>542.48</v>
      </c>
      <c r="AU7" s="25">
        <v>549.12</v>
      </c>
      <c r="AV7" s="25">
        <v>226.58</v>
      </c>
      <c r="AW7" s="25">
        <v>296.01</v>
      </c>
      <c r="AX7" s="25">
        <v>274.44</v>
      </c>
      <c r="AY7" s="25">
        <v>243.44</v>
      </c>
      <c r="AZ7" s="25">
        <v>258.49</v>
      </c>
      <c r="BA7" s="25">
        <v>271.10000000000002</v>
      </c>
      <c r="BB7" s="25">
        <v>284.45</v>
      </c>
      <c r="BC7" s="25">
        <v>309.23</v>
      </c>
      <c r="BD7" s="25">
        <v>309.23</v>
      </c>
      <c r="BE7" s="25">
        <v>98.17</v>
      </c>
      <c r="BF7" s="25">
        <v>95.25</v>
      </c>
      <c r="BG7" s="25">
        <v>88.35</v>
      </c>
      <c r="BH7" s="25">
        <v>78.290000000000006</v>
      </c>
      <c r="BI7" s="25">
        <v>77.95</v>
      </c>
      <c r="BJ7" s="25">
        <v>303.26</v>
      </c>
      <c r="BK7" s="25">
        <v>290.31</v>
      </c>
      <c r="BL7" s="25">
        <v>272.95999999999998</v>
      </c>
      <c r="BM7" s="25">
        <v>260.95999999999998</v>
      </c>
      <c r="BN7" s="25">
        <v>240.07</v>
      </c>
      <c r="BO7" s="25">
        <v>240.07</v>
      </c>
      <c r="BP7" s="25">
        <v>123.28</v>
      </c>
      <c r="BQ7" s="25">
        <v>113.61</v>
      </c>
      <c r="BR7" s="25">
        <v>106.18</v>
      </c>
      <c r="BS7" s="25">
        <v>101.29</v>
      </c>
      <c r="BT7" s="25">
        <v>106.4</v>
      </c>
      <c r="BU7" s="25">
        <v>114.14</v>
      </c>
      <c r="BV7" s="25">
        <v>112.83</v>
      </c>
      <c r="BW7" s="25">
        <v>112.84</v>
      </c>
      <c r="BX7" s="25">
        <v>110.77</v>
      </c>
      <c r="BY7" s="25">
        <v>112.35</v>
      </c>
      <c r="BZ7" s="25">
        <v>112.35</v>
      </c>
      <c r="CA7" s="25">
        <v>128.80000000000001</v>
      </c>
      <c r="CB7" s="25">
        <v>129.76</v>
      </c>
      <c r="CC7" s="25">
        <v>134.30000000000001</v>
      </c>
      <c r="CD7" s="25">
        <v>140.19</v>
      </c>
      <c r="CE7" s="25">
        <v>134.66</v>
      </c>
      <c r="CF7" s="25">
        <v>73.03</v>
      </c>
      <c r="CG7" s="25">
        <v>73.86</v>
      </c>
      <c r="CH7" s="25">
        <v>73.849999999999994</v>
      </c>
      <c r="CI7" s="25">
        <v>73.180000000000007</v>
      </c>
      <c r="CJ7" s="25">
        <v>73.05</v>
      </c>
      <c r="CK7" s="25">
        <v>73.05</v>
      </c>
      <c r="CL7" s="25">
        <v>53.67</v>
      </c>
      <c r="CM7" s="25">
        <v>53.66</v>
      </c>
      <c r="CN7" s="25">
        <v>53.65</v>
      </c>
      <c r="CO7" s="25">
        <v>54.06</v>
      </c>
      <c r="CP7" s="25">
        <v>53.51</v>
      </c>
      <c r="CQ7" s="25">
        <v>62.19</v>
      </c>
      <c r="CR7" s="25">
        <v>61.77</v>
      </c>
      <c r="CS7" s="25">
        <v>61.69</v>
      </c>
      <c r="CT7" s="25">
        <v>62.26</v>
      </c>
      <c r="CU7" s="25">
        <v>62.22</v>
      </c>
      <c r="CV7" s="25">
        <v>62.22</v>
      </c>
      <c r="CW7" s="25">
        <v>100</v>
      </c>
      <c r="CX7" s="25">
        <v>100</v>
      </c>
      <c r="CY7" s="25">
        <v>99.99</v>
      </c>
      <c r="CZ7" s="25">
        <v>99.99</v>
      </c>
      <c r="DA7" s="25">
        <v>99.99</v>
      </c>
      <c r="DB7" s="25">
        <v>100.05</v>
      </c>
      <c r="DC7" s="25">
        <v>100.08</v>
      </c>
      <c r="DD7" s="25">
        <v>100</v>
      </c>
      <c r="DE7" s="25">
        <v>100.16</v>
      </c>
      <c r="DF7" s="25">
        <v>100.28</v>
      </c>
      <c r="DG7" s="25">
        <v>100.28</v>
      </c>
      <c r="DH7" s="25">
        <v>63.09</v>
      </c>
      <c r="DI7" s="25">
        <v>64.599999999999994</v>
      </c>
      <c r="DJ7" s="25">
        <v>65.92</v>
      </c>
      <c r="DK7" s="25">
        <v>62.82</v>
      </c>
      <c r="DL7" s="25">
        <v>63.5</v>
      </c>
      <c r="DM7" s="25">
        <v>54.73</v>
      </c>
      <c r="DN7" s="25">
        <v>55.77</v>
      </c>
      <c r="DO7" s="25">
        <v>56.48</v>
      </c>
      <c r="DP7" s="25">
        <v>57.5</v>
      </c>
      <c r="DQ7" s="25">
        <v>58.52</v>
      </c>
      <c r="DR7" s="25">
        <v>58.52</v>
      </c>
      <c r="DS7" s="25">
        <v>61.9</v>
      </c>
      <c r="DT7" s="25">
        <v>63.24</v>
      </c>
      <c r="DU7" s="25">
        <v>63.62</v>
      </c>
      <c r="DV7" s="25">
        <v>63.62</v>
      </c>
      <c r="DW7" s="25">
        <v>62.77</v>
      </c>
      <c r="DX7" s="25">
        <v>22.46</v>
      </c>
      <c r="DY7" s="25">
        <v>25.84</v>
      </c>
      <c r="DZ7" s="25">
        <v>27.61</v>
      </c>
      <c r="EA7" s="25">
        <v>30.3</v>
      </c>
      <c r="EB7" s="25">
        <v>31.74</v>
      </c>
      <c r="EC7" s="25">
        <v>31.74</v>
      </c>
      <c r="ED7" s="25">
        <v>0.05</v>
      </c>
      <c r="EE7" s="25">
        <v>0.13</v>
      </c>
      <c r="EF7" s="25">
        <v>0.22</v>
      </c>
      <c r="EG7" s="25">
        <v>0.54</v>
      </c>
      <c r="EH7" s="25">
        <v>1.31</v>
      </c>
      <c r="EI7" s="25">
        <v>0.27</v>
      </c>
      <c r="EJ7" s="25">
        <v>0.24</v>
      </c>
      <c r="EK7" s="25">
        <v>0.2</v>
      </c>
      <c r="EL7" s="25">
        <v>0.32</v>
      </c>
      <c r="EM7" s="25">
        <v>0.28000000000000003</v>
      </c>
      <c r="EN7" s="25">
        <v>0.28000000000000003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 t="shared" ref="B10:C10" si="15">DATEVALUE($B7+12-B11&amp;"/1/"&amp;B12)</f>
        <v>47119</v>
      </c>
      <c r="C10" s="29">
        <f t="shared" si="15"/>
        <v>47484</v>
      </c>
      <c r="D10" s="30">
        <f>DATEVALUE($B7+12-D11&amp;"/1/"&amp;D12)</f>
        <v>47849</v>
      </c>
      <c r="E10" s="30">
        <f>DATEVALUE($B7+12-E11&amp;"/1/"&amp;E12)</f>
        <v>48215</v>
      </c>
      <c r="F10" s="30">
        <f>DATEVALUE($B7+12-F11&amp;"/1/"&amp;F12)</f>
        <v>48582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2</v>
      </c>
      <c r="F12">
        <v>3</v>
      </c>
      <c r="G12" t="s">
        <v>106</v>
      </c>
    </row>
    <row r="13" spans="1:144" x14ac:dyDescent="0.2">
      <c r="B13" t="s">
        <v>107</v>
      </c>
      <c r="C13" t="s">
        <v>107</v>
      </c>
      <c r="D13" t="s">
        <v>108</v>
      </c>
      <c r="E13" t="s">
        <v>109</v>
      </c>
      <c r="F13" t="s">
        <v>108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地頭薗 亘</cp:lastModifiedBy>
  <cp:lastPrinted>2023-01-23T04:18:05Z</cp:lastPrinted>
  <dcterms:created xsi:type="dcterms:W3CDTF">2022-12-01T00:56:33Z</dcterms:created>
  <dcterms:modified xsi:type="dcterms:W3CDTF">2023-02-01T05:07:59Z</dcterms:modified>
  <cp:category/>
</cp:coreProperties>
</file>