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Dstfs02\01170_市町村課$\01_所属全体フォルダ\6理財班\41-公営企業\R06\07_経営比較分析表\02_経営比較分析表\06_最終データ\175 下水道（農集）\"/>
    </mc:Choice>
  </mc:AlternateContent>
  <xr:revisionPtr revIDLastSave="0" documentId="13_ncr:1_{EAF47A04-C2AB-4524-A8F6-7907C4EC5CB7}" xr6:coauthVersionLast="47" xr6:coauthVersionMax="47" xr10:uidLastSave="{00000000-0000-0000-0000-000000000000}"/>
  <workbookProtection workbookAlgorithmName="SHA-512" workbookHashValue="55G/DNMMMXqqZHw6JKX3RdexGyhbX3HX5wWMCz85zBCMPm+w4MjMAEHa1R3QGbkg6iMJWxOhW/PfYRSn7xWEIA==" workbookSaltValue="jN8zSm7Nm7lZ9Nwb0FEiDg==" workbookSpinCount="100000" lockStructure="1"/>
  <bookViews>
    <workbookView xWindow="-120" yWindow="-120" windowWidth="29040" windowHeight="1572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AT8" i="4" s="1"/>
  <c r="S6" i="5"/>
  <c r="AL8" i="4" s="1"/>
  <c r="R6" i="5"/>
  <c r="Q6" i="5"/>
  <c r="W10" i="4" s="1"/>
  <c r="P6" i="5"/>
  <c r="O6" i="5"/>
  <c r="I10" i="4" s="1"/>
  <c r="N6" i="5"/>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6" i="4"/>
  <c r="K86" i="4"/>
  <c r="J86" i="4"/>
  <c r="E86" i="4"/>
  <c r="AL10" i="4"/>
  <c r="AD10" i="4"/>
  <c r="P10" i="4"/>
  <c r="B10" i="4"/>
  <c r="I8" i="4"/>
</calcChain>
</file>

<file path=xl/sharedStrings.xml><?xml version="1.0" encoding="utf-8"?>
<sst xmlns="http://schemas.openxmlformats.org/spreadsheetml/2006/main" count="236" uniqueCount="121">
  <si>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</si>
  <si>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</si>
  <si>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</si>
  <si>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</si>
  <si>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</si>
  <si>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</si>
  <si>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</si>
  <si>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</si>
  <si>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</si>
  <si>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</si>
  <si>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</si>
  <si>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</si>
  <si>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</si>
  <si>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</si>
  <si>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</si>
  <si>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</si>
  <si>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</si>
  <si>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</si>
  <si>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</si>
  <si>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</si>
  <si>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</si>
  <si>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</si>
  <si>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</si>
  <si>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</si>
  <si>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</si>
  <si>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</si>
  <si>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</si>
  <si>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</si>
  <si>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</si>
  <si>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</si>
  <si>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</si>
  <si>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</si>
  <si>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</si>
  <si>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</si>
  <si>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</si>
  <si>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</si>
  <si>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</si>
  <si>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</si>
  <si>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</si>
  <si>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</si>
  <si>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</si>
  <si>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</si>
  <si>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</si>
  <si>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</si>
  <si>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</si>
  <si>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</si>
  <si>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</si>
  <si>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</si>
  <si>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</si>
  <si>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</si>
  <si>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</si>
  <si>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</si>
  <si>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</si>
  <si>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</si>
  <si>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</si>
  <si>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</si>
  <si>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</si>
  <si>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</si>
  <si>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</si>
  <si>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</si>
  <si>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</si>
  <si>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</si>
  <si>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</si>
  <si>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</si>
  <si>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</si>
  <si>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</si>
  <si>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</si>
  <si>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</si>
  <si>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</si>
  <si>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</si>
  <si>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</si>
  <si>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</si>
  <si>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</si>
  <si>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</si>
  <si>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</si>
  <si>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</si>
  <si>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</si>
  <si>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</si>
  <si>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</si>
  <si>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</si>
  <si>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</si>
  <si>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</si>
  <si>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</si>
  <si>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</si>
  <si>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</si>
  <si>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</si>
  <si>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</si>
  <si>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</si>
  <si>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</si>
  <si>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</si>
  <si>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</si>
  <si>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</si>
  <si>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</si>
  <si>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</si>
  <si>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</si>
  <si>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</si>
  <si>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</si>
  <si>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</si>
  <si>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茂原市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</si>
  <si>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</si>
  <si>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</si>
  <si>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</si>
  <si>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</si>
  <si>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</si>
  <si>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</si>
  <si>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</si>
  <si>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</si>
  <si>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</si>
  <si>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</si>
  <si>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</si>
  <si>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</si>
  <si>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</si>
  <si>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</si>
  <si>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</si>
  <si>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</si>
  <si>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"R"dd</t>
    <phoneticPr fontId="4"/>
  </si>
  <si>
    <t>"R"dd</t>
    <phoneticPr fontId="4"/>
  </si>
  <si>
    <t>←書式設定</t>
    <rPh sb="1" eb="3">
      <t>ショシキ</t>
    </rPh>
    <rPh sb="3" eb="5">
      <t>セッテイ</t>
    </rPh>
    <phoneticPr fontId="4"/>
  </si>
  <si>
    <t>　茂原市の農業集落排水事業は、類似団体と比較すると、経営の健全性及び効率性について、企業債残高対事業規模比率及び汚水処理原価がやや高くなっているが、この要因として、元利償還金が多いことや、施設の更新に要する費用の増加、人口減少や節水型機器の普及による使用料収入の減等が挙げられる。
　元利償還金は令和4年度を境に減少していく見込みであるものの、電気料金の高騰に加え、施設の修繕費等は今後も上がり続けていくことから、汚水処理原価がさらに高くなり（令和5年度は打切決算に伴い低下）、収益的収支比率及び経費回収率も悪化することが予想される。
　また、今後の使用料収入については、水洗化率も高いことから、大幅な収入増は見込めない状況にある。
　使用料金の改定については、当市上水道・公共下水道、他市町村との整合性の観点や、平成18年度に約30％値上げしていること、令和5年度の使用料単価が約223円と高水準であることから見送ってきたが、現在の経営状況を踏まえると値上げを検討する時期に来ていると考えられる。
　維持管理については、既に処理施設の維持管理について民間委託を実施しているが、より効率的なコストの節減合理化を推進するうえで、包括的民間委託等の導入を検討する必要がある。</t>
    <rPh sb="97" eb="99">
      <t>コウシン</t>
    </rPh>
    <rPh sb="100" eb="101">
      <t>ヨウ</t>
    </rPh>
    <rPh sb="103" eb="105">
      <t>ヒヨウ</t>
    </rPh>
    <rPh sb="154" eb="155">
      <t>サカイ</t>
    </rPh>
    <rPh sb="156" eb="158">
      <t>ゲンショウ</t>
    </rPh>
    <rPh sb="162" eb="164">
      <t>ミコ</t>
    </rPh>
    <rPh sb="222" eb="224">
      <t>レイワ</t>
    </rPh>
    <rPh sb="225" eb="227">
      <t>ネンド</t>
    </rPh>
    <rPh sb="228" eb="230">
      <t>ウチキ</t>
    </rPh>
    <rPh sb="230" eb="232">
      <t>ケッサン</t>
    </rPh>
    <rPh sb="233" eb="234">
      <t>トモナ</t>
    </rPh>
    <rPh sb="235" eb="237">
      <t>テイカ</t>
    </rPh>
    <rPh sb="368" eb="370">
      <t>ネア</t>
    </rPh>
    <rPh sb="414" eb="416">
      <t>ゲンザイ</t>
    </rPh>
    <rPh sb="422" eb="423">
      <t>フ</t>
    </rPh>
    <rPh sb="427" eb="429">
      <t>ネア</t>
    </rPh>
    <rPh sb="431" eb="433">
      <t>ケントウ</t>
    </rPh>
    <rPh sb="435" eb="437">
      <t>ジキ</t>
    </rPh>
    <rPh sb="438" eb="439">
      <t>キ</t>
    </rPh>
    <rPh sb="443" eb="444">
      <t>カンガ</t>
    </rPh>
    <phoneticPr fontId="4"/>
  </si>
  <si>
    <t>　農業集落排水施設は供用開始から20～27年経過しており、施設の老朽化、劣化の進行が見られる状態である。
　真空式管路については管渠更新等はしていないため管渠改善率は0となっているが、宅内接続に使用されている真空弁の老朽化及び付属材料（ＡＣコントローラ等）の故障が増加しているため、更新を進めているところである。
　また、汚水処理施設では、流入汚水より硫化水素が発生し、前処理部の被覆工、鉄筋コンクリート等に影響が出ているため、対策が必要となっている。その他機器類においても、全体的に老朽化が見られる状態となっている。</t>
  </si>
  <si>
    <t>　経営改善のため、引き続き未接続者に対して普及活動を行い、水洗化人口及び有収水量の増加を目指していく。
　また、令和6年度より公営企業会計へ移行したことに伴い、財務諸表を活用した経営戦略の見直しや、原価計算に基づく適切な料金水準の算出に取り組んでいく。
　施設の老朽化対策としては、平成26年度に国の補助事業の農山漁村地域整備交付金を活用し、施設機能診断を行い、ライフサイクルコストの検証を図り、「茂原市農業集落排水施設最適整備構想」を策定した。この構想を基に、ストックマネジメントシステムの構築を図るため、国・県の補助事業である農業集落排水資源循環統合補助事業（機能強化事業）等を活用し、令和3年度より農業集落排水施設の更新を行っている。</t>
    <rPh sb="56" eb="58">
      <t>レイワ</t>
    </rPh>
    <rPh sb="59" eb="61">
      <t>ネンド</t>
    </rPh>
    <rPh sb="63" eb="65">
      <t>コウエイ</t>
    </rPh>
    <rPh sb="65" eb="67">
      <t>キギョウ</t>
    </rPh>
    <rPh sb="67" eb="69">
      <t>カイケイ</t>
    </rPh>
    <rPh sb="70" eb="72">
      <t>イコウ</t>
    </rPh>
    <rPh sb="77" eb="78">
      <t>トモナ</t>
    </rPh>
    <rPh sb="80" eb="82">
      <t>ザイム</t>
    </rPh>
    <rPh sb="82" eb="84">
      <t>ショヒョウ</t>
    </rPh>
    <rPh sb="85" eb="87">
      <t>カツヨウ</t>
    </rPh>
    <rPh sb="89" eb="91">
      <t>ケイエイ</t>
    </rPh>
    <rPh sb="91" eb="93">
      <t>センリャク</t>
    </rPh>
    <rPh sb="94" eb="96">
      <t>ミナオ</t>
    </rPh>
    <rPh sb="99" eb="101">
      <t>ゲンカ</t>
    </rPh>
    <rPh sb="101" eb="103">
      <t>ケイサン</t>
    </rPh>
    <rPh sb="104" eb="105">
      <t>モト</t>
    </rPh>
    <rPh sb="107" eb="109">
      <t>テキセツ</t>
    </rPh>
    <rPh sb="110" eb="112">
      <t>リョウキン</t>
    </rPh>
    <rPh sb="112" eb="114">
      <t>スイジュン</t>
    </rPh>
    <rPh sb="115" eb="117">
      <t>サンシュツ</t>
    </rPh>
    <rPh sb="118" eb="119">
      <t>ト</t>
    </rPh>
    <rPh sb="120" eb="121">
      <t>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</si>
</sst>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922-471C-9C55-7BDEFC1184EF}"/>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0.25</c:v>
                </c:pt>
                <c:pt idx="2">
                  <c:v>0.05</c:v>
                </c:pt>
                <c:pt idx="3">
                  <c:v>0.03</c:v>
                </c:pt>
                <c:pt idx="4">
                  <c:v>0.03</c:v>
                </c:pt>
              </c:numCache>
            </c:numRef>
          </c:val>
          <c:smooth val="0"/>
          <c:extLst>
            <c:ext xmlns:c16="http://schemas.microsoft.com/office/drawing/2014/chart" uri="{C3380CC4-5D6E-409C-BE32-E72D297353CC}">
              <c16:uniqueId val="{00000001-6922-471C-9C55-7BDEFC1184EF}"/>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57.74</c:v>
                </c:pt>
                <c:pt idx="1">
                  <c:v>57.98</c:v>
                </c:pt>
                <c:pt idx="2">
                  <c:v>58.38</c:v>
                </c:pt>
                <c:pt idx="3">
                  <c:v>52.63</c:v>
                </c:pt>
                <c:pt idx="4">
                  <c:v>55.32</c:v>
                </c:pt>
              </c:numCache>
            </c:numRef>
          </c:val>
          <c:extLst>
            <c:ext xmlns:c16="http://schemas.microsoft.com/office/drawing/2014/chart" uri="{C3380CC4-5D6E-409C-BE32-E72D297353CC}">
              <c16:uniqueId val="{00000000-5B3E-4D54-9F1E-BDB74118B1FE}"/>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50.14</c:v>
                </c:pt>
                <c:pt idx="1">
                  <c:v>54.83</c:v>
                </c:pt>
                <c:pt idx="2">
                  <c:v>66.53</c:v>
                </c:pt>
                <c:pt idx="3">
                  <c:v>52.35</c:v>
                </c:pt>
                <c:pt idx="4">
                  <c:v>46.25</c:v>
                </c:pt>
              </c:numCache>
            </c:numRef>
          </c:val>
          <c:smooth val="0"/>
          <c:extLst>
            <c:ext xmlns:c16="http://schemas.microsoft.com/office/drawing/2014/chart" uri="{C3380CC4-5D6E-409C-BE32-E72D297353CC}">
              <c16:uniqueId val="{00000001-5B3E-4D54-9F1E-BDB74118B1FE}"/>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98.88</c:v>
                </c:pt>
                <c:pt idx="1">
                  <c:v>98.24</c:v>
                </c:pt>
                <c:pt idx="2">
                  <c:v>89.61</c:v>
                </c:pt>
                <c:pt idx="3">
                  <c:v>89.58</c:v>
                </c:pt>
                <c:pt idx="4">
                  <c:v>89.67</c:v>
                </c:pt>
              </c:numCache>
            </c:numRef>
          </c:val>
          <c:extLst>
            <c:ext xmlns:c16="http://schemas.microsoft.com/office/drawing/2014/chart" uri="{C3380CC4-5D6E-409C-BE32-E72D297353CC}">
              <c16:uniqueId val="{00000000-C35D-4D37-B81A-3688FD3F3A2F}"/>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84.98</c:v>
                </c:pt>
                <c:pt idx="1">
                  <c:v>84.7</c:v>
                </c:pt>
                <c:pt idx="2">
                  <c:v>84.67</c:v>
                </c:pt>
                <c:pt idx="3">
                  <c:v>84.39</c:v>
                </c:pt>
                <c:pt idx="4">
                  <c:v>83.96</c:v>
                </c:pt>
              </c:numCache>
            </c:numRef>
          </c:val>
          <c:smooth val="0"/>
          <c:extLst>
            <c:ext xmlns:c16="http://schemas.microsoft.com/office/drawing/2014/chart" uri="{C3380CC4-5D6E-409C-BE32-E72D297353CC}">
              <c16:uniqueId val="{00000001-C35D-4D37-B81A-3688FD3F3A2F}"/>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69.23</c:v>
                </c:pt>
                <c:pt idx="1">
                  <c:v>64.81</c:v>
                </c:pt>
                <c:pt idx="2">
                  <c:v>60.33</c:v>
                </c:pt>
                <c:pt idx="3">
                  <c:v>61.31</c:v>
                </c:pt>
                <c:pt idx="4">
                  <c:v>69.209999999999994</c:v>
                </c:pt>
              </c:numCache>
            </c:numRef>
          </c:val>
          <c:extLst>
            <c:ext xmlns:c16="http://schemas.microsoft.com/office/drawing/2014/chart" uri="{C3380CC4-5D6E-409C-BE32-E72D297353CC}">
              <c16:uniqueId val="{00000000-0855-40FD-BB26-6793BEF677F7}"/>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855-40FD-BB26-6793BEF677F7}"/>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841-4772-8346-5F91A9F98EF7}"/>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841-4772-8346-5F91A9F98EF7}"/>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23E-4BB4-BA71-CE05A856912A}"/>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23E-4BB4-BA71-CE05A856912A}"/>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6B5-48B1-A996-A4328BE62ABD}"/>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6B5-48B1-A996-A4328BE62ABD}"/>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BCB-4810-A743-9A4F80A2BB85}"/>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BCB-4810-A743-9A4F80A2BB85}"/>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1377.21</c:v>
                </c:pt>
                <c:pt idx="1">
                  <c:v>1258.5999999999999</c:v>
                </c:pt>
                <c:pt idx="2">
                  <c:v>1190.82</c:v>
                </c:pt>
                <c:pt idx="3">
                  <c:v>1200.71</c:v>
                </c:pt>
                <c:pt idx="4">
                  <c:v>1427.28</c:v>
                </c:pt>
              </c:numCache>
            </c:numRef>
          </c:val>
          <c:extLst>
            <c:ext xmlns:c16="http://schemas.microsoft.com/office/drawing/2014/chart" uri="{C3380CC4-5D6E-409C-BE32-E72D297353CC}">
              <c16:uniqueId val="{00000000-D04C-483B-ADCB-322D4D99E3AF}"/>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826.83</c:v>
                </c:pt>
                <c:pt idx="1">
                  <c:v>867.83</c:v>
                </c:pt>
                <c:pt idx="2">
                  <c:v>791.76</c:v>
                </c:pt>
                <c:pt idx="3">
                  <c:v>900.82</c:v>
                </c:pt>
                <c:pt idx="4">
                  <c:v>839.21</c:v>
                </c:pt>
              </c:numCache>
            </c:numRef>
          </c:val>
          <c:smooth val="0"/>
          <c:extLst>
            <c:ext xmlns:c16="http://schemas.microsoft.com/office/drawing/2014/chart" uri="{C3380CC4-5D6E-409C-BE32-E72D297353CC}">
              <c16:uniqueId val="{00000001-D04C-483B-ADCB-322D4D99E3AF}"/>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57.95</c:v>
                </c:pt>
                <c:pt idx="1">
                  <c:v>55.7</c:v>
                </c:pt>
                <c:pt idx="2">
                  <c:v>49.45</c:v>
                </c:pt>
                <c:pt idx="3">
                  <c:v>49.97</c:v>
                </c:pt>
                <c:pt idx="4">
                  <c:v>53.54</c:v>
                </c:pt>
              </c:numCache>
            </c:numRef>
          </c:val>
          <c:extLst>
            <c:ext xmlns:c16="http://schemas.microsoft.com/office/drawing/2014/chart" uri="{C3380CC4-5D6E-409C-BE32-E72D297353CC}">
              <c16:uniqueId val="{00000000-1DD8-4000-82CB-D7304194AE59}"/>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57.31</c:v>
                </c:pt>
                <c:pt idx="1">
                  <c:v>57.08</c:v>
                </c:pt>
                <c:pt idx="2">
                  <c:v>56.26</c:v>
                </c:pt>
                <c:pt idx="3">
                  <c:v>52.94</c:v>
                </c:pt>
                <c:pt idx="4">
                  <c:v>52.05</c:v>
                </c:pt>
              </c:numCache>
            </c:numRef>
          </c:val>
          <c:smooth val="0"/>
          <c:extLst>
            <c:ext xmlns:c16="http://schemas.microsoft.com/office/drawing/2014/chart" uri="{C3380CC4-5D6E-409C-BE32-E72D297353CC}">
              <c16:uniqueId val="{00000001-1DD8-4000-82CB-D7304194AE59}"/>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378.87</c:v>
                </c:pt>
                <c:pt idx="1">
                  <c:v>398.74</c:v>
                </c:pt>
                <c:pt idx="2">
                  <c:v>449.9</c:v>
                </c:pt>
                <c:pt idx="3">
                  <c:v>447.65</c:v>
                </c:pt>
                <c:pt idx="4">
                  <c:v>356.46</c:v>
                </c:pt>
              </c:numCache>
            </c:numRef>
          </c:val>
          <c:extLst>
            <c:ext xmlns:c16="http://schemas.microsoft.com/office/drawing/2014/chart" uri="{C3380CC4-5D6E-409C-BE32-E72D297353CC}">
              <c16:uniqueId val="{00000000-EE55-471A-9219-E87DA9FF26CA}"/>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273.52</c:v>
                </c:pt>
                <c:pt idx="1">
                  <c:v>274.99</c:v>
                </c:pt>
                <c:pt idx="2">
                  <c:v>282.08999999999997</c:v>
                </c:pt>
                <c:pt idx="3">
                  <c:v>303.27999999999997</c:v>
                </c:pt>
                <c:pt idx="4">
                  <c:v>301.86</c:v>
                </c:pt>
              </c:numCache>
            </c:numRef>
          </c:val>
          <c:smooth val="0"/>
          <c:extLst>
            <c:ext xmlns:c16="http://schemas.microsoft.com/office/drawing/2014/chart" uri="{C3380CC4-5D6E-409C-BE32-E72D297353CC}">
              <c16:uniqueId val="{00000001-EE55-471A-9219-E87DA9FF26CA}"/>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【785.10】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千葉県　茂原市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4" t="str">
        <f>データ!I6</f>
        <v>法非適用</v>
      </c>
      <c r="C8" s="34"/>
      <c r="D8" s="34"/>
      <c r="E8" s="34"/>
      <c r="F8" s="34"/>
      <c r="G8" s="34"/>
      <c r="H8" s="34"/>
      <c r="I8" s="34" t="str">
        <f>データ!J6</f>
        <v>下水道事業</v>
      </c>
      <c r="J8" s="34"/>
      <c r="K8" s="34"/>
      <c r="L8" s="34"/>
      <c r="M8" s="34"/>
      <c r="N8" s="34"/>
      <c r="O8" s="34"/>
      <c r="P8" s="34" t="str">
        <f>データ!K6</f>
        <v>農業集落排水</v>
      </c>
      <c r="Q8" s="34"/>
      <c r="R8" s="34"/>
      <c r="S8" s="34"/>
      <c r="T8" s="34"/>
      <c r="U8" s="34"/>
      <c r="V8" s="34"/>
      <c r="W8" s="34" t="str">
        <f>データ!L6</f>
        <v>F2</v>
      </c>
      <c r="X8" s="34"/>
      <c r="Y8" s="34"/>
      <c r="Z8" s="34"/>
      <c r="AA8" s="34"/>
      <c r="AB8" s="34"/>
      <c r="AC8" s="34"/>
      <c r="AD8" s="35" t="str">
        <f>データ!$M$6</f>
        <v>非設置</v>
      </c>
      <c r="AE8" s="35"/>
      <c r="AF8" s="35"/>
      <c r="AG8" s="35"/>
      <c r="AH8" s="35"/>
      <c r="AI8" s="35"/>
      <c r="AJ8" s="35"/>
      <c r="AK8" s="3"/>
      <c r="AL8" s="36">
        <f>データ!S6</f>
        <v>86613</v>
      </c>
      <c r="AM8" s="36"/>
      <c r="AN8" s="36"/>
      <c r="AO8" s="36"/>
      <c r="AP8" s="36"/>
      <c r="AQ8" s="36"/>
      <c r="AR8" s="36"/>
      <c r="AS8" s="36"/>
      <c r="AT8" s="37">
        <f>データ!T6</f>
        <v>99.92</v>
      </c>
      <c r="AU8" s="37"/>
      <c r="AV8" s="37"/>
      <c r="AW8" s="37"/>
      <c r="AX8" s="37"/>
      <c r="AY8" s="37"/>
      <c r="AZ8" s="37"/>
      <c r="BA8" s="37"/>
      <c r="BB8" s="37">
        <f>データ!U6</f>
        <v>866.82</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7" t="str">
        <f>データ!N6</f>
        <v>-</v>
      </c>
      <c r="C10" s="37"/>
      <c r="D10" s="37"/>
      <c r="E10" s="37"/>
      <c r="F10" s="37"/>
      <c r="G10" s="37"/>
      <c r="H10" s="37"/>
      <c r="I10" s="37" t="str">
        <f>データ!O6</f>
        <v>該当数値なし</v>
      </c>
      <c r="J10" s="37"/>
      <c r="K10" s="37"/>
      <c r="L10" s="37"/>
      <c r="M10" s="37"/>
      <c r="N10" s="37"/>
      <c r="O10" s="37"/>
      <c r="P10" s="37">
        <f>データ!P6</f>
        <v>7.56</v>
      </c>
      <c r="Q10" s="37"/>
      <c r="R10" s="37"/>
      <c r="S10" s="37"/>
      <c r="T10" s="37"/>
      <c r="U10" s="37"/>
      <c r="V10" s="37"/>
      <c r="W10" s="37">
        <f>データ!Q6</f>
        <v>87.11</v>
      </c>
      <c r="X10" s="37"/>
      <c r="Y10" s="37"/>
      <c r="Z10" s="37"/>
      <c r="AA10" s="37"/>
      <c r="AB10" s="37"/>
      <c r="AC10" s="37"/>
      <c r="AD10" s="36">
        <f>データ!R6</f>
        <v>3850</v>
      </c>
      <c r="AE10" s="36"/>
      <c r="AF10" s="36"/>
      <c r="AG10" s="36"/>
      <c r="AH10" s="36"/>
      <c r="AI10" s="36"/>
      <c r="AJ10" s="36"/>
      <c r="AK10" s="2"/>
      <c r="AL10" s="36">
        <f>データ!V6</f>
        <v>6524</v>
      </c>
      <c r="AM10" s="36"/>
      <c r="AN10" s="36"/>
      <c r="AO10" s="36"/>
      <c r="AP10" s="36"/>
      <c r="AQ10" s="36"/>
      <c r="AR10" s="36"/>
      <c r="AS10" s="36"/>
      <c r="AT10" s="37">
        <f>データ!W6</f>
        <v>11.38</v>
      </c>
      <c r="AU10" s="37"/>
      <c r="AV10" s="37"/>
      <c r="AW10" s="37"/>
      <c r="AX10" s="37"/>
      <c r="AY10" s="37"/>
      <c r="AZ10" s="37"/>
      <c r="BA10" s="37"/>
      <c r="BB10" s="37">
        <f>データ!X6</f>
        <v>573.29</v>
      </c>
      <c r="BC10" s="37"/>
      <c r="BD10" s="37"/>
      <c r="BE10" s="37"/>
      <c r="BF10" s="37"/>
      <c r="BG10" s="37"/>
      <c r="BH10" s="37"/>
      <c r="BI10" s="37"/>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118</v>
      </c>
      <c r="BM16" s="65"/>
      <c r="BN16" s="65"/>
      <c r="BO16" s="65"/>
      <c r="BP16" s="65"/>
      <c r="BQ16" s="65"/>
      <c r="BR16" s="65"/>
      <c r="BS16" s="65"/>
      <c r="BT16" s="65"/>
      <c r="BU16" s="65"/>
      <c r="BV16" s="65"/>
      <c r="BW16" s="65"/>
      <c r="BX16" s="65"/>
      <c r="BY16" s="65"/>
      <c r="BZ16" s="6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119</v>
      </c>
      <c r="BM47" s="65"/>
      <c r="BN47" s="65"/>
      <c r="BO47" s="65"/>
      <c r="BP47" s="65"/>
      <c r="BQ47" s="65"/>
      <c r="BR47" s="65"/>
      <c r="BS47" s="65"/>
      <c r="BT47" s="65"/>
      <c r="BU47" s="65"/>
      <c r="BV47" s="65"/>
      <c r="BW47" s="65"/>
      <c r="BX47" s="65"/>
      <c r="BY47" s="65"/>
      <c r="BZ47" s="6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2.7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15">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120</v>
      </c>
      <c r="BM66" s="65"/>
      <c r="BN66" s="65"/>
      <c r="BO66" s="65"/>
      <c r="BP66" s="65"/>
      <c r="BQ66" s="65"/>
      <c r="BR66" s="65"/>
      <c r="BS66" s="65"/>
      <c r="BT66" s="65"/>
      <c r="BU66" s="65"/>
      <c r="BV66" s="65"/>
      <c r="BW66" s="65"/>
      <c r="BX66" s="65"/>
      <c r="BY66" s="65"/>
      <c r="BZ66" s="6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15">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44</v>
      </c>
      <c r="H86" s="12" t="str">
        <f>データ!BP6</f>
        <v>【785.10】</v>
      </c>
      <c r="I86" s="12" t="str">
        <f>データ!CA6</f>
        <v>【56.93】</v>
      </c>
      <c r="J86" s="12" t="str">
        <f>データ!CL6</f>
        <v>【271.15】</v>
      </c>
      <c r="K86" s="12" t="str">
        <f>データ!CW6</f>
        <v>【49.87】</v>
      </c>
      <c r="L86" s="12" t="str">
        <f>データ!DH6</f>
        <v>【87.54】</v>
      </c>
      <c r="M86" s="12" t="s">
        <v>43</v>
      </c>
      <c r="N86" s="12" t="s">
        <v>44</v>
      </c>
      <c r="O86" s="12" t="str">
        <f>データ!EO6</f>
        <v>【0.02】</v>
      </c>
    </row>
  </sheetData>
  <sheetProtection algorithmName="SHA-512" hashValue="myZNLynRmgaaCw5uogO4TgvVjtCxuXwu/eJt/C0mPEtSFnozE4tJXzFYCNZ10tIwFoST0jpi0msmfCVovkOAgw==" saltValue="x2XivZx+4chM8rWZY61+SA=="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2" t="s">
        <v>54</v>
      </c>
      <c r="I3" s="73"/>
      <c r="J3" s="73"/>
      <c r="K3" s="73"/>
      <c r="L3" s="73"/>
      <c r="M3" s="73"/>
      <c r="N3" s="73"/>
      <c r="O3" s="73"/>
      <c r="P3" s="73"/>
      <c r="Q3" s="73"/>
      <c r="R3" s="73"/>
      <c r="S3" s="73"/>
      <c r="T3" s="73"/>
      <c r="U3" s="73"/>
      <c r="V3" s="73"/>
      <c r="W3" s="73"/>
      <c r="X3" s="74"/>
      <c r="Y3" s="78" t="s">
        <v>55</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56</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5" x14ac:dyDescent="0.15">
      <c r="A4" s="14" t="s">
        <v>57</v>
      </c>
      <c r="B4" s="16"/>
      <c r="C4" s="16"/>
      <c r="D4" s="16"/>
      <c r="E4" s="16"/>
      <c r="F4" s="16"/>
      <c r="G4" s="16"/>
      <c r="H4" s="75"/>
      <c r="I4" s="76"/>
      <c r="J4" s="76"/>
      <c r="K4" s="76"/>
      <c r="L4" s="76"/>
      <c r="M4" s="76"/>
      <c r="N4" s="76"/>
      <c r="O4" s="76"/>
      <c r="P4" s="76"/>
      <c r="Q4" s="76"/>
      <c r="R4" s="76"/>
      <c r="S4" s="76"/>
      <c r="T4" s="76"/>
      <c r="U4" s="76"/>
      <c r="V4" s="76"/>
      <c r="W4" s="76"/>
      <c r="X4" s="77"/>
      <c r="Y4" s="71" t="s">
        <v>58</v>
      </c>
      <c r="Z4" s="71"/>
      <c r="AA4" s="71"/>
      <c r="AB4" s="71"/>
      <c r="AC4" s="71"/>
      <c r="AD4" s="71"/>
      <c r="AE4" s="71"/>
      <c r="AF4" s="71"/>
      <c r="AG4" s="71"/>
      <c r="AH4" s="71"/>
      <c r="AI4" s="71"/>
      <c r="AJ4" s="71" t="s">
        <v>59</v>
      </c>
      <c r="AK4" s="71"/>
      <c r="AL4" s="71"/>
      <c r="AM4" s="71"/>
      <c r="AN4" s="71"/>
      <c r="AO4" s="71"/>
      <c r="AP4" s="71"/>
      <c r="AQ4" s="71"/>
      <c r="AR4" s="71"/>
      <c r="AS4" s="71"/>
      <c r="AT4" s="71"/>
      <c r="AU4" s="71" t="s">
        <v>60</v>
      </c>
      <c r="AV4" s="71"/>
      <c r="AW4" s="71"/>
      <c r="AX4" s="71"/>
      <c r="AY4" s="71"/>
      <c r="AZ4" s="71"/>
      <c r="BA4" s="71"/>
      <c r="BB4" s="71"/>
      <c r="BC4" s="71"/>
      <c r="BD4" s="71"/>
      <c r="BE4" s="71"/>
      <c r="BF4" s="71" t="s">
        <v>61</v>
      </c>
      <c r="BG4" s="71"/>
      <c r="BH4" s="71"/>
      <c r="BI4" s="71"/>
      <c r="BJ4" s="71"/>
      <c r="BK4" s="71"/>
      <c r="BL4" s="71"/>
      <c r="BM4" s="71"/>
      <c r="BN4" s="71"/>
      <c r="BO4" s="71"/>
      <c r="BP4" s="71"/>
      <c r="BQ4" s="71" t="s">
        <v>62</v>
      </c>
      <c r="BR4" s="71"/>
      <c r="BS4" s="71"/>
      <c r="BT4" s="71"/>
      <c r="BU4" s="71"/>
      <c r="BV4" s="71"/>
      <c r="BW4" s="71"/>
      <c r="BX4" s="71"/>
      <c r="BY4" s="71"/>
      <c r="BZ4" s="71"/>
      <c r="CA4" s="71"/>
      <c r="CB4" s="71" t="s">
        <v>63</v>
      </c>
      <c r="CC4" s="71"/>
      <c r="CD4" s="71"/>
      <c r="CE4" s="71"/>
      <c r="CF4" s="71"/>
      <c r="CG4" s="71"/>
      <c r="CH4" s="71"/>
      <c r="CI4" s="71"/>
      <c r="CJ4" s="71"/>
      <c r="CK4" s="71"/>
      <c r="CL4" s="71"/>
      <c r="CM4" s="71" t="s">
        <v>64</v>
      </c>
      <c r="CN4" s="71"/>
      <c r="CO4" s="71"/>
      <c r="CP4" s="71"/>
      <c r="CQ4" s="71"/>
      <c r="CR4" s="71"/>
      <c r="CS4" s="71"/>
      <c r="CT4" s="71"/>
      <c r="CU4" s="71"/>
      <c r="CV4" s="71"/>
      <c r="CW4" s="71"/>
      <c r="CX4" s="71" t="s">
        <v>65</v>
      </c>
      <c r="CY4" s="71"/>
      <c r="CZ4" s="71"/>
      <c r="DA4" s="71"/>
      <c r="DB4" s="71"/>
      <c r="DC4" s="71"/>
      <c r="DD4" s="71"/>
      <c r="DE4" s="71"/>
      <c r="DF4" s="71"/>
      <c r="DG4" s="71"/>
      <c r="DH4" s="71"/>
      <c r="DI4" s="71" t="s">
        <v>66</v>
      </c>
      <c r="DJ4" s="71"/>
      <c r="DK4" s="71"/>
      <c r="DL4" s="71"/>
      <c r="DM4" s="71"/>
      <c r="DN4" s="71"/>
      <c r="DO4" s="71"/>
      <c r="DP4" s="71"/>
      <c r="DQ4" s="71"/>
      <c r="DR4" s="71"/>
      <c r="DS4" s="71"/>
      <c r="DT4" s="71" t="s">
        <v>67</v>
      </c>
      <c r="DU4" s="71"/>
      <c r="DV4" s="71"/>
      <c r="DW4" s="71"/>
      <c r="DX4" s="71"/>
      <c r="DY4" s="71"/>
      <c r="DZ4" s="71"/>
      <c r="EA4" s="71"/>
      <c r="EB4" s="71"/>
      <c r="EC4" s="71"/>
      <c r="ED4" s="71"/>
      <c r="EE4" s="71" t="s">
        <v>68</v>
      </c>
      <c r="EF4" s="71"/>
      <c r="EG4" s="71"/>
      <c r="EH4" s="71"/>
      <c r="EI4" s="71"/>
      <c r="EJ4" s="71"/>
      <c r="EK4" s="71"/>
      <c r="EL4" s="71"/>
      <c r="EM4" s="71"/>
      <c r="EN4" s="71"/>
      <c r="EO4" s="71"/>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2023</v>
      </c>
      <c r="C6" s="19">
        <f t="shared" ref="C6:X6" si="3">C7</f>
        <v>122106</v>
      </c>
      <c r="D6" s="19">
        <f t="shared" si="3"/>
        <v>47</v>
      </c>
      <c r="E6" s="19">
        <f t="shared" si="3"/>
        <v>17</v>
      </c>
      <c r="F6" s="19">
        <f t="shared" si="3"/>
        <v>5</v>
      </c>
      <c r="G6" s="19">
        <f t="shared" si="3"/>
        <v>0</v>
      </c>
      <c r="H6" s="19" t="str">
        <f t="shared" si="3"/>
        <v>千葉県　茂原市</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7.56</v>
      </c>
      <c r="Q6" s="20">
        <f t="shared" si="3"/>
        <v>87.11</v>
      </c>
      <c r="R6" s="20">
        <f t="shared" si="3"/>
        <v>3850</v>
      </c>
      <c r="S6" s="20">
        <f t="shared" si="3"/>
        <v>86613</v>
      </c>
      <c r="T6" s="20">
        <f t="shared" si="3"/>
        <v>99.92</v>
      </c>
      <c r="U6" s="20">
        <f t="shared" si="3"/>
        <v>866.82</v>
      </c>
      <c r="V6" s="20">
        <f t="shared" si="3"/>
        <v>6524</v>
      </c>
      <c r="W6" s="20">
        <f t="shared" si="3"/>
        <v>11.38</v>
      </c>
      <c r="X6" s="20">
        <f t="shared" si="3"/>
        <v>573.29</v>
      </c>
      <c r="Y6" s="21">
        <f>IF(Y7="",NA(),Y7)</f>
        <v>69.23</v>
      </c>
      <c r="Z6" s="21">
        <f t="shared" ref="Z6:AH6" si="4">IF(Z7="",NA(),Z7)</f>
        <v>64.81</v>
      </c>
      <c r="AA6" s="21">
        <f t="shared" si="4"/>
        <v>60.33</v>
      </c>
      <c r="AB6" s="21">
        <f t="shared" si="4"/>
        <v>61.31</v>
      </c>
      <c r="AC6" s="21">
        <f t="shared" si="4"/>
        <v>69.209999999999994</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1377.21</v>
      </c>
      <c r="BG6" s="21">
        <f t="shared" ref="BG6:BO6" si="7">IF(BG7="",NA(),BG7)</f>
        <v>1258.5999999999999</v>
      </c>
      <c r="BH6" s="21">
        <f t="shared" si="7"/>
        <v>1190.82</v>
      </c>
      <c r="BI6" s="21">
        <f t="shared" si="7"/>
        <v>1200.71</v>
      </c>
      <c r="BJ6" s="21">
        <f t="shared" si="7"/>
        <v>1427.28</v>
      </c>
      <c r="BK6" s="21">
        <f t="shared" si="7"/>
        <v>826.83</v>
      </c>
      <c r="BL6" s="21">
        <f t="shared" si="7"/>
        <v>867.83</v>
      </c>
      <c r="BM6" s="21">
        <f t="shared" si="7"/>
        <v>791.76</v>
      </c>
      <c r="BN6" s="21">
        <f t="shared" si="7"/>
        <v>900.82</v>
      </c>
      <c r="BO6" s="21">
        <f t="shared" si="7"/>
        <v>839.21</v>
      </c>
      <c r="BP6" s="20" t="str">
        <f>IF(BP7="","",IF(BP7="-","【-】","【"&amp;SUBSTITUTE(TEXT(BP7,"#,##0.00"),"-","△")&amp;"】"))</f>
        <v>【785.10】</v>
      </c>
      <c r="BQ6" s="21">
        <f>IF(BQ7="",NA(),BQ7)</f>
        <v>57.95</v>
      </c>
      <c r="BR6" s="21">
        <f t="shared" ref="BR6:BZ6" si="8">IF(BR7="",NA(),BR7)</f>
        <v>55.7</v>
      </c>
      <c r="BS6" s="21">
        <f t="shared" si="8"/>
        <v>49.45</v>
      </c>
      <c r="BT6" s="21">
        <f t="shared" si="8"/>
        <v>49.97</v>
      </c>
      <c r="BU6" s="21">
        <f t="shared" si="8"/>
        <v>53.54</v>
      </c>
      <c r="BV6" s="21">
        <f t="shared" si="8"/>
        <v>57.31</v>
      </c>
      <c r="BW6" s="21">
        <f t="shared" si="8"/>
        <v>57.08</v>
      </c>
      <c r="BX6" s="21">
        <f t="shared" si="8"/>
        <v>56.26</v>
      </c>
      <c r="BY6" s="21">
        <f t="shared" si="8"/>
        <v>52.94</v>
      </c>
      <c r="BZ6" s="21">
        <f t="shared" si="8"/>
        <v>52.05</v>
      </c>
      <c r="CA6" s="20" t="str">
        <f>IF(CA7="","",IF(CA7="-","【-】","【"&amp;SUBSTITUTE(TEXT(CA7,"#,##0.00"),"-","△")&amp;"】"))</f>
        <v>【56.93】</v>
      </c>
      <c r="CB6" s="21">
        <f>IF(CB7="",NA(),CB7)</f>
        <v>378.87</v>
      </c>
      <c r="CC6" s="21">
        <f t="shared" ref="CC6:CK6" si="9">IF(CC7="",NA(),CC7)</f>
        <v>398.74</v>
      </c>
      <c r="CD6" s="21">
        <f t="shared" si="9"/>
        <v>449.9</v>
      </c>
      <c r="CE6" s="21">
        <f t="shared" si="9"/>
        <v>447.65</v>
      </c>
      <c r="CF6" s="21">
        <f t="shared" si="9"/>
        <v>356.46</v>
      </c>
      <c r="CG6" s="21">
        <f t="shared" si="9"/>
        <v>273.52</v>
      </c>
      <c r="CH6" s="21">
        <f t="shared" si="9"/>
        <v>274.99</v>
      </c>
      <c r="CI6" s="21">
        <f t="shared" si="9"/>
        <v>282.08999999999997</v>
      </c>
      <c r="CJ6" s="21">
        <f t="shared" si="9"/>
        <v>303.27999999999997</v>
      </c>
      <c r="CK6" s="21">
        <f t="shared" si="9"/>
        <v>301.86</v>
      </c>
      <c r="CL6" s="20" t="str">
        <f>IF(CL7="","",IF(CL7="-","【-】","【"&amp;SUBSTITUTE(TEXT(CL7,"#,##0.00"),"-","△")&amp;"】"))</f>
        <v>【271.15】</v>
      </c>
      <c r="CM6" s="21">
        <f>IF(CM7="",NA(),CM7)</f>
        <v>57.74</v>
      </c>
      <c r="CN6" s="21">
        <f t="shared" ref="CN6:CV6" si="10">IF(CN7="",NA(),CN7)</f>
        <v>57.98</v>
      </c>
      <c r="CO6" s="21">
        <f t="shared" si="10"/>
        <v>58.38</v>
      </c>
      <c r="CP6" s="21">
        <f t="shared" si="10"/>
        <v>52.63</v>
      </c>
      <c r="CQ6" s="21">
        <f t="shared" si="10"/>
        <v>55.32</v>
      </c>
      <c r="CR6" s="21">
        <f t="shared" si="10"/>
        <v>50.14</v>
      </c>
      <c r="CS6" s="21">
        <f t="shared" si="10"/>
        <v>54.83</v>
      </c>
      <c r="CT6" s="21">
        <f t="shared" si="10"/>
        <v>66.53</v>
      </c>
      <c r="CU6" s="21">
        <f t="shared" si="10"/>
        <v>52.35</v>
      </c>
      <c r="CV6" s="21">
        <f t="shared" si="10"/>
        <v>46.25</v>
      </c>
      <c r="CW6" s="20" t="str">
        <f>IF(CW7="","",IF(CW7="-","【-】","【"&amp;SUBSTITUTE(TEXT(CW7,"#,##0.00"),"-","△")&amp;"】"))</f>
        <v>【49.87】</v>
      </c>
      <c r="CX6" s="21">
        <f>IF(CX7="",NA(),CX7)</f>
        <v>98.88</v>
      </c>
      <c r="CY6" s="21">
        <f t="shared" ref="CY6:DG6" si="11">IF(CY7="",NA(),CY7)</f>
        <v>98.24</v>
      </c>
      <c r="CZ6" s="21">
        <f t="shared" si="11"/>
        <v>89.61</v>
      </c>
      <c r="DA6" s="21">
        <f t="shared" si="11"/>
        <v>89.58</v>
      </c>
      <c r="DB6" s="21">
        <f t="shared" si="11"/>
        <v>89.67</v>
      </c>
      <c r="DC6" s="21">
        <f t="shared" si="11"/>
        <v>84.98</v>
      </c>
      <c r="DD6" s="21">
        <f t="shared" si="11"/>
        <v>84.7</v>
      </c>
      <c r="DE6" s="21">
        <f t="shared" si="11"/>
        <v>84.67</v>
      </c>
      <c r="DF6" s="21">
        <f t="shared" si="11"/>
        <v>84.39</v>
      </c>
      <c r="DG6" s="21">
        <f t="shared" si="11"/>
        <v>83.96</v>
      </c>
      <c r="DH6" s="20" t="str">
        <f>IF(DH7="","",IF(DH7="-","【-】","【"&amp;SUBSTITUTE(TEXT(DH7,"#,##0.00"),"-","△")&amp;"】"))</f>
        <v>【87.54】</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0.02</v>
      </c>
      <c r="EK6" s="21">
        <f t="shared" si="14"/>
        <v>0.25</v>
      </c>
      <c r="EL6" s="21">
        <f t="shared" si="14"/>
        <v>0.05</v>
      </c>
      <c r="EM6" s="21">
        <f t="shared" si="14"/>
        <v>0.03</v>
      </c>
      <c r="EN6" s="21">
        <f t="shared" si="14"/>
        <v>0.03</v>
      </c>
      <c r="EO6" s="20" t="str">
        <f>IF(EO7="","",IF(EO7="-","【-】","【"&amp;SUBSTITUTE(TEXT(EO7,"#,##0.00"),"-","△")&amp;"】"))</f>
        <v>【0.02】</v>
      </c>
    </row>
    <row r="7" spans="1:145" s="22" customFormat="1" x14ac:dyDescent="0.15">
      <c r="A7" s="14"/>
      <c r="B7" s="23">
        <v>2023</v>
      </c>
      <c r="C7" s="23">
        <v>122106</v>
      </c>
      <c r="D7" s="23">
        <v>47</v>
      </c>
      <c r="E7" s="23">
        <v>17</v>
      </c>
      <c r="F7" s="23">
        <v>5</v>
      </c>
      <c r="G7" s="23">
        <v>0</v>
      </c>
      <c r="H7" s="23" t="s">
        <v>98</v>
      </c>
      <c r="I7" s="23" t="s">
        <v>99</v>
      </c>
      <c r="J7" s="23" t="s">
        <v>100</v>
      </c>
      <c r="K7" s="23" t="s">
        <v>101</v>
      </c>
      <c r="L7" s="23" t="s">
        <v>102</v>
      </c>
      <c r="M7" s="23" t="s">
        <v>103</v>
      </c>
      <c r="N7" s="24" t="s">
        <v>104</v>
      </c>
      <c r="O7" s="24" t="s">
        <v>105</v>
      </c>
      <c r="P7" s="24">
        <v>7.56</v>
      </c>
      <c r="Q7" s="24">
        <v>87.11</v>
      </c>
      <c r="R7" s="24">
        <v>3850</v>
      </c>
      <c r="S7" s="24">
        <v>86613</v>
      </c>
      <c r="T7" s="24">
        <v>99.92</v>
      </c>
      <c r="U7" s="24">
        <v>866.82</v>
      </c>
      <c r="V7" s="24">
        <v>6524</v>
      </c>
      <c r="W7" s="24">
        <v>11.38</v>
      </c>
      <c r="X7" s="24">
        <v>573.29</v>
      </c>
      <c r="Y7" s="24">
        <v>69.23</v>
      </c>
      <c r="Z7" s="24">
        <v>64.81</v>
      </c>
      <c r="AA7" s="24">
        <v>60.33</v>
      </c>
      <c r="AB7" s="24">
        <v>61.31</v>
      </c>
      <c r="AC7" s="24">
        <v>69.209999999999994</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1377.21</v>
      </c>
      <c r="BG7" s="24">
        <v>1258.5999999999999</v>
      </c>
      <c r="BH7" s="24">
        <v>1190.82</v>
      </c>
      <c r="BI7" s="24">
        <v>1200.71</v>
      </c>
      <c r="BJ7" s="24">
        <v>1427.28</v>
      </c>
      <c r="BK7" s="24">
        <v>826.83</v>
      </c>
      <c r="BL7" s="24">
        <v>867.83</v>
      </c>
      <c r="BM7" s="24">
        <v>791.76</v>
      </c>
      <c r="BN7" s="24">
        <v>900.82</v>
      </c>
      <c r="BO7" s="24">
        <v>839.21</v>
      </c>
      <c r="BP7" s="24">
        <v>785.1</v>
      </c>
      <c r="BQ7" s="24">
        <v>57.95</v>
      </c>
      <c r="BR7" s="24">
        <v>55.7</v>
      </c>
      <c r="BS7" s="24">
        <v>49.45</v>
      </c>
      <c r="BT7" s="24">
        <v>49.97</v>
      </c>
      <c r="BU7" s="24">
        <v>53.54</v>
      </c>
      <c r="BV7" s="24">
        <v>57.31</v>
      </c>
      <c r="BW7" s="24">
        <v>57.08</v>
      </c>
      <c r="BX7" s="24">
        <v>56.26</v>
      </c>
      <c r="BY7" s="24">
        <v>52.94</v>
      </c>
      <c r="BZ7" s="24">
        <v>52.05</v>
      </c>
      <c r="CA7" s="24">
        <v>56.93</v>
      </c>
      <c r="CB7" s="24">
        <v>378.87</v>
      </c>
      <c r="CC7" s="24">
        <v>398.74</v>
      </c>
      <c r="CD7" s="24">
        <v>449.9</v>
      </c>
      <c r="CE7" s="24">
        <v>447.65</v>
      </c>
      <c r="CF7" s="24">
        <v>356.46</v>
      </c>
      <c r="CG7" s="24">
        <v>273.52</v>
      </c>
      <c r="CH7" s="24">
        <v>274.99</v>
      </c>
      <c r="CI7" s="24">
        <v>282.08999999999997</v>
      </c>
      <c r="CJ7" s="24">
        <v>303.27999999999997</v>
      </c>
      <c r="CK7" s="24">
        <v>301.86</v>
      </c>
      <c r="CL7" s="24">
        <v>271.14999999999998</v>
      </c>
      <c r="CM7" s="24">
        <v>57.74</v>
      </c>
      <c r="CN7" s="24">
        <v>57.98</v>
      </c>
      <c r="CO7" s="24">
        <v>58.38</v>
      </c>
      <c r="CP7" s="24">
        <v>52.63</v>
      </c>
      <c r="CQ7" s="24">
        <v>55.32</v>
      </c>
      <c r="CR7" s="24">
        <v>50.14</v>
      </c>
      <c r="CS7" s="24">
        <v>54.83</v>
      </c>
      <c r="CT7" s="24">
        <v>66.53</v>
      </c>
      <c r="CU7" s="24">
        <v>52.35</v>
      </c>
      <c r="CV7" s="24">
        <v>46.25</v>
      </c>
      <c r="CW7" s="24">
        <v>49.87</v>
      </c>
      <c r="CX7" s="24">
        <v>98.88</v>
      </c>
      <c r="CY7" s="24">
        <v>98.24</v>
      </c>
      <c r="CZ7" s="24">
        <v>89.61</v>
      </c>
      <c r="DA7" s="24">
        <v>89.58</v>
      </c>
      <c r="DB7" s="24">
        <v>89.67</v>
      </c>
      <c r="DC7" s="24">
        <v>84.98</v>
      </c>
      <c r="DD7" s="24">
        <v>84.7</v>
      </c>
      <c r="DE7" s="24">
        <v>84.67</v>
      </c>
      <c r="DF7" s="24">
        <v>84.39</v>
      </c>
      <c r="DG7" s="24">
        <v>83.96</v>
      </c>
      <c r="DH7" s="24">
        <v>87.54</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0.02</v>
      </c>
      <c r="EK7" s="24">
        <v>0.25</v>
      </c>
      <c r="EL7" s="24">
        <v>0.05</v>
      </c>
      <c r="EM7" s="24">
        <v>0.03</v>
      </c>
      <c r="EN7" s="24">
        <v>0.03</v>
      </c>
      <c r="EO7" s="24">
        <v>0.02</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DATEVALUE($B7-B11&amp;"/1/"&amp;B12)</f>
        <v>36892</v>
      </c>
      <c r="C10" s="27">
        <f t="shared" ref="C10:F10" si="15">DATEVALUE($B7-C11&amp;"/1/"&amp;C12)</f>
        <v>37257</v>
      </c>
      <c r="D10" s="27">
        <f t="shared" si="15"/>
        <v>37623</v>
      </c>
      <c r="E10" s="27">
        <f t="shared" si="15"/>
        <v>37989</v>
      </c>
      <c r="F10" s="27">
        <f t="shared" si="15"/>
        <v>38356</v>
      </c>
    </row>
    <row r="11" spans="1:145" x14ac:dyDescent="0.15">
      <c r="B11">
        <v>22</v>
      </c>
      <c r="C11">
        <v>21</v>
      </c>
      <c r="D11">
        <v>20</v>
      </c>
      <c r="E11">
        <v>19</v>
      </c>
      <c r="F11">
        <v>18</v>
      </c>
      <c r="G11" t="s">
        <v>111</v>
      </c>
    </row>
    <row r="12" spans="1:145" x14ac:dyDescent="0.15">
      <c r="B12">
        <v>1</v>
      </c>
      <c r="C12">
        <v>1</v>
      </c>
      <c r="D12">
        <v>2</v>
      </c>
      <c r="E12">
        <v>3</v>
      </c>
      <c r="F12">
        <v>4</v>
      </c>
      <c r="G12" t="s">
        <v>112</v>
      </c>
    </row>
    <row r="13" spans="1:145" x14ac:dyDescent="0.15">
      <c r="B13" t="s">
        <v>113</v>
      </c>
      <c r="C13" t="s">
        <v>114</v>
      </c>
      <c r="D13" t="s">
        <v>115</v>
      </c>
      <c r="E13" t="s">
        <v>114</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cp:keywords/>
  <dc:description/>
  <dcterms:created xsi:type="dcterms:W3CDTF">2025-01-24T07:34:11Z</dcterms:created>
  <dcterms:modified xsi:type="dcterms:W3CDTF">2025-02-10T02:20:36Z</dcterms:modified>
  <cp:category/>
</cp:coreProperties>
</file>