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Dstfs02\01170_市町村課$\01_所属全体フォルダ\6理財班\41-公営企業\R06\07_経営比較分析表\02_経営比較分析表\06_最終データ\171 下水道（公共）\"/>
    </mc:Choice>
  </mc:AlternateContent>
  <xr:revisionPtr revIDLastSave="0" documentId="13_ncr:1_{7E11AEE4-C429-4F00-BEC9-3590BB5FC94B}" xr6:coauthVersionLast="47" xr6:coauthVersionMax="47" xr10:uidLastSave="{00000000-0000-0000-0000-000000000000}"/>
  <workbookProtection workbookAlgorithmName="SHA-512" workbookHashValue="gd9fycJ3/aKNI58CMxNLG3py0tnowjUTTluKnvzJoAWgvF8bdmBU6rZxFkwpfzz29xRi44pmBsuh/wgXgshqfw==" workbookSaltValue="pwzw12wrG49+ixS+bXKQFw==" workbookSpinCount="100000" lockStructure="1"/>
  <bookViews>
    <workbookView xWindow="-28920" yWindow="-120" windowWidth="29040" windowHeight="1572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5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I10" i="4" s="1"/>
  <c r="N6" i="5"/>
  <c r="B10" i="4" s="1"/>
  <c r="M6" i="5"/>
  <c r="AD8" i="4" s="1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F85" i="4"/>
  <c r="E85" i="4"/>
  <c r="AL10" i="4"/>
  <c r="AL8" i="4"/>
  <c r="I8" i="4"/>
</calcChain>
</file>

<file path=xl/sharedStrings.xml><?xml version="1.0" encoding="utf-8"?>
<sst xmlns="http://schemas.openxmlformats.org/spreadsheetml/2006/main" count="253" uniqueCount="116">
  <si>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</si>
  <si>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</si>
  <si>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</si>
  <si>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</si>
  <si>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</si>
  <si>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</si>
  <si>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</si>
  <si>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</si>
  <si>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</si>
  <si>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</si>
  <si>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</si>
  <si>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</si>
  <si>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</si>
  <si>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</si>
  <si>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</si>
  <si>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</si>
  <si>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</si>
  <si>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</si>
  <si>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</si>
  <si>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</si>
  <si>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</si>
  <si>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</si>
  <si>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</si>
  <si>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</si>
  <si>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</si>
  <si>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</si>
  <si>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</si>
  <si>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</si>
  <si>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</si>
  <si>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</si>
  <si>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</si>
  <si>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</si>
  <si>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</si>
  <si>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</si>
  <si>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</si>
  <si>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</si>
  <si>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</si>
  <si>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</si>
  <si>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</si>
  <si>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</si>
  <si>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</si>
  <si>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</si>
  <si>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</si>
  <si>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</si>
  <si>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</si>
  <si>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</si>
  <si>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</si>
  <si>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</si>
  <si>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</si>
  <si>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</si>
  <si>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</si>
  <si>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</si>
  <si>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</si>
  <si>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</si>
  <si>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</si>
  <si>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</si>
  <si>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</si>
  <si>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</si>
  <si>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</si>
  <si>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</si>
  <si>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</si>
  <si>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</si>
  <si>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</si>
  <si>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</si>
  <si>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</si>
  <si>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</si>
  <si>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</si>
  <si>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</si>
  <si>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</si>
  <si>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</si>
  <si>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</si>
  <si>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</si>
  <si>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</si>
  <si>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</si>
  <si>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</si>
  <si>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</si>
  <si>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</si>
  <si>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</si>
  <si>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</si>
  <si>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</si>
  <si>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</si>
  <si>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</si>
  <si>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</si>
  <si>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</si>
  <si>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</si>
  <si>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</si>
  <si>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</si>
  <si>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</si>
  <si>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</si>
  <si>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</si>
  <si>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</si>
  <si>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</si>
  <si>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</si>
  <si>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</si>
  <si>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</si>
  <si>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</si>
  <si>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千葉県　旭市</t>
  </si>
  <si>
    <t>法適用</t>
  </si>
  <si>
    <t>下水道事業</t>
  </si>
  <si>
    <t>公共下水道</t>
  </si>
  <si>
    <t>Cc2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</si>
  <si>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</si>
  <si>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</si>
  <si>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</si>
  <si>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</si>
  <si>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</si>
  <si>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</si>
  <si>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</si>
  <si>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</si>
  <si>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</si>
  <si>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</si>
  <si>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</si>
  <si>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</si>
  <si>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令和2年度から地方公営企業法を適用したことから、令和元年度以前の実績について記載はないが、使用料収入については大きな変化がなく、依然として一般会計からの繰入金に依存している状況である。
　また、施設の老朽化により更新、修繕等の経費の増加が予想される。
　今後は計画的な施設の老朽化対策の実施や更なる普及促進に努め、経常収支比率、経費回収率の向上を目指していく。</t>
    <phoneticPr fontId="4"/>
  </si>
  <si>
    <t>　水洗化率については、普及促進活動により微増の傾向にあるものの、類似団体平均値及び全国平均値を下回っている。このため使用料収入が少なく、経費回収率は１００％を下回っており、一般会計からの繰入金に依存する経営となっている。
　また、汚水処理原価は類似団体平均値及び全国平均値より高額であり、施設利用率は類似団体平均値及び全国平均値を下回っている。
　現状を少しでも改善するため、更なる普及促進に努め、水洗化率の向上を図り、使用料収入を確保するとともに、施設の長寿命化や広域化・共同化による効率的な維持管理を行っていく必要がある。</t>
    <phoneticPr fontId="4"/>
  </si>
  <si>
    <t>　平成６年度建設を開始し、平成12年3月31日から供用を開始した。今までは特段の老朽化対策は行ってなく、既存施設の修繕を行いながら施設の長寿命化を図ってきたが、供用開始から20年以上経過し更なる効率的な改修・更新等が必要となるため、令和５年度に見直しを行った「旭市公共下水道ストックマネジメント計画」に基づき、的確な施設設備更新を進め老朽化に備えていく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</si>
</sst>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FE-423F-8F0E-800962F6D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1.65</c:v>
                </c:pt>
                <c:pt idx="2">
                  <c:v>0.14000000000000001</c:v>
                </c:pt>
                <c:pt idx="3">
                  <c:v>0.08</c:v>
                </c:pt>
                <c:pt idx="4">
                  <c:v>0.57999999999999996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FE-423F-8F0E-800962F6D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31.27</c:v>
                </c:pt>
                <c:pt idx="2">
                  <c:v>31.1</c:v>
                </c:pt>
                <c:pt idx="3">
                  <c:v>33.39</c:v>
                </c:pt>
                <c:pt idx="4">
                  <c:v>33.68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B6-4E3D-8B74-A77E94F5E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50.53</c:v>
                </c:pt>
                <c:pt idx="2">
                  <c:v>51.42</c:v>
                </c:pt>
                <c:pt idx="3">
                  <c:v>48.95</c:v>
                </c:pt>
                <c:pt idx="4">
                  <c:v>49.28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B6-4E3D-8B74-A77E94F5E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69.42</c:v>
                </c:pt>
                <c:pt idx="2">
                  <c:v>70.98</c:v>
                </c:pt>
                <c:pt idx="3">
                  <c:v>73.739999999999995</c:v>
                </c:pt>
                <c:pt idx="4">
                  <c:v>74.819999999999993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3D-4082-9B49-AD73FA32E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82.08</c:v>
                </c:pt>
                <c:pt idx="2">
                  <c:v>81.34</c:v>
                </c:pt>
                <c:pt idx="3">
                  <c:v>81.14</c:v>
                </c:pt>
                <c:pt idx="4">
                  <c:v>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3D-4082-9B49-AD73FA32E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107.92</c:v>
                </c:pt>
                <c:pt idx="2">
                  <c:v>103.55</c:v>
                </c:pt>
                <c:pt idx="3">
                  <c:v>114.44</c:v>
                </c:pt>
                <c:pt idx="4">
                  <c:v>117.09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07-49DA-AACF-20C56CD0A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107.21</c:v>
                </c:pt>
                <c:pt idx="2">
                  <c:v>107.08</c:v>
                </c:pt>
                <c:pt idx="3">
                  <c:v>106.08</c:v>
                </c:pt>
                <c:pt idx="4">
                  <c:v>106.87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07-49DA-AACF-20C56CD0A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3.68</c:v>
                </c:pt>
                <c:pt idx="2">
                  <c:v>7.35</c:v>
                </c:pt>
                <c:pt idx="3">
                  <c:v>10.61</c:v>
                </c:pt>
                <c:pt idx="4">
                  <c:v>13.73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4B-4987-B243-51D1321D1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12.7</c:v>
                </c:pt>
                <c:pt idx="2">
                  <c:v>14.65</c:v>
                </c:pt>
                <c:pt idx="3">
                  <c:v>16.11</c:v>
                </c:pt>
                <c:pt idx="4">
                  <c:v>17.05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4B-4987-B243-51D1321D1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67-419E-A65E-6A7872C53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 formatCode="#,##0.00;&quot;△&quot;#,##0.00;&quot;-&quot;">
                  <c:v>0.1</c:v>
                </c:pt>
                <c:pt idx="3" formatCode="#,##0.00;&quot;△&quot;#,##0.00;&quot;-&quot;">
                  <c:v>0.17</c:v>
                </c:pt>
                <c:pt idx="4" formatCode="#,##0.00;&quot;△&quot;#,##0.00;&quot;-&quot;">
                  <c:v>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67-419E-A65E-6A7872C53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D0-42A7-85C0-7EC39CD80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43.71</c:v>
                </c:pt>
                <c:pt idx="2">
                  <c:v>45.94</c:v>
                </c:pt>
                <c:pt idx="3">
                  <c:v>29.34</c:v>
                </c:pt>
                <c:pt idx="4">
                  <c:v>21.73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D0-42A7-85C0-7EC39CD80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51.83</c:v>
                </c:pt>
                <c:pt idx="2">
                  <c:v>56.92</c:v>
                </c:pt>
                <c:pt idx="3">
                  <c:v>60.45</c:v>
                </c:pt>
                <c:pt idx="4">
                  <c:v>72.92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AD-4A9C-B5AE-607708C92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40.67</c:v>
                </c:pt>
                <c:pt idx="2">
                  <c:v>47.7</c:v>
                </c:pt>
                <c:pt idx="3">
                  <c:v>50.59</c:v>
                </c:pt>
                <c:pt idx="4">
                  <c:v>62.37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AD-4A9C-B5AE-607708C92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33-4765-B8EC-8C62D1072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1050.51</c:v>
                </c:pt>
                <c:pt idx="2">
                  <c:v>1102.01</c:v>
                </c:pt>
                <c:pt idx="3">
                  <c:v>987.36</c:v>
                </c:pt>
                <c:pt idx="4">
                  <c:v>1042.77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33-4765-B8EC-8C62D1072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41.29</c:v>
                </c:pt>
                <c:pt idx="2">
                  <c:v>40.549999999999997</c:v>
                </c:pt>
                <c:pt idx="3">
                  <c:v>40.96</c:v>
                </c:pt>
                <c:pt idx="4">
                  <c:v>42.53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1C-4705-AE15-96789ECD6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82.65</c:v>
                </c:pt>
                <c:pt idx="2">
                  <c:v>82.55</c:v>
                </c:pt>
                <c:pt idx="3">
                  <c:v>83.55</c:v>
                </c:pt>
                <c:pt idx="4">
                  <c:v>84.48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1C-4705-AE15-96789ECD6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401.78</c:v>
                </c:pt>
                <c:pt idx="2">
                  <c:v>412.21</c:v>
                </c:pt>
                <c:pt idx="3">
                  <c:v>420.85</c:v>
                </c:pt>
                <c:pt idx="4">
                  <c:v>405.48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43-4201-8B31-98FAC1B27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186.3</c:v>
                </c:pt>
                <c:pt idx="2">
                  <c:v>188.38</c:v>
                </c:pt>
                <c:pt idx="3">
                  <c:v>185.98</c:v>
                </c:pt>
                <c:pt idx="4">
                  <c:v>187.11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43-4201-8B31-98FAC1B27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【78.43】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【41.09】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85" zoomScaleNormal="85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</row>
    <row r="3" spans="1:78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</row>
    <row r="4" spans="1:78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7" t="str">
        <f>データ!H6</f>
        <v>千葉県　旭市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6" t="s">
        <v>1</v>
      </c>
      <c r="C7" s="46"/>
      <c r="D7" s="46"/>
      <c r="E7" s="46"/>
      <c r="F7" s="46"/>
      <c r="G7" s="46"/>
      <c r="H7" s="46"/>
      <c r="I7" s="46" t="s">
        <v>2</v>
      </c>
      <c r="J7" s="46"/>
      <c r="K7" s="46"/>
      <c r="L7" s="46"/>
      <c r="M7" s="46"/>
      <c r="N7" s="46"/>
      <c r="O7" s="4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3"/>
      <c r="AL7" s="46" t="s">
        <v>6</v>
      </c>
      <c r="AM7" s="46"/>
      <c r="AN7" s="46"/>
      <c r="AO7" s="46"/>
      <c r="AP7" s="46"/>
      <c r="AQ7" s="46"/>
      <c r="AR7" s="46"/>
      <c r="AS7" s="46"/>
      <c r="AT7" s="46" t="s">
        <v>7</v>
      </c>
      <c r="AU7" s="46"/>
      <c r="AV7" s="46"/>
      <c r="AW7" s="46"/>
      <c r="AX7" s="46"/>
      <c r="AY7" s="46"/>
      <c r="AZ7" s="46"/>
      <c r="BA7" s="46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68" t="s">
        <v>9</v>
      </c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70"/>
    </row>
    <row r="8" spans="1:78" ht="18.75" customHeight="1" x14ac:dyDescent="0.15">
      <c r="A8" s="2"/>
      <c r="B8" s="64" t="str">
        <f>データ!I6</f>
        <v>法適用</v>
      </c>
      <c r="C8" s="64"/>
      <c r="D8" s="64"/>
      <c r="E8" s="64"/>
      <c r="F8" s="64"/>
      <c r="G8" s="64"/>
      <c r="H8" s="64"/>
      <c r="I8" s="64" t="str">
        <f>データ!J6</f>
        <v>下水道事業</v>
      </c>
      <c r="J8" s="64"/>
      <c r="K8" s="64"/>
      <c r="L8" s="64"/>
      <c r="M8" s="64"/>
      <c r="N8" s="64"/>
      <c r="O8" s="64"/>
      <c r="P8" s="64" t="str">
        <f>データ!K6</f>
        <v>公共下水道</v>
      </c>
      <c r="Q8" s="64"/>
      <c r="R8" s="64"/>
      <c r="S8" s="64"/>
      <c r="T8" s="64"/>
      <c r="U8" s="64"/>
      <c r="V8" s="64"/>
      <c r="W8" s="64" t="str">
        <f>データ!L6</f>
        <v>Cc2</v>
      </c>
      <c r="X8" s="64"/>
      <c r="Y8" s="64"/>
      <c r="Z8" s="64"/>
      <c r="AA8" s="64"/>
      <c r="AB8" s="64"/>
      <c r="AC8" s="64"/>
      <c r="AD8" s="65" t="str">
        <f>データ!$M$6</f>
        <v>非設置</v>
      </c>
      <c r="AE8" s="65"/>
      <c r="AF8" s="65"/>
      <c r="AG8" s="65"/>
      <c r="AH8" s="65"/>
      <c r="AI8" s="65"/>
      <c r="AJ8" s="65"/>
      <c r="AK8" s="3"/>
      <c r="AL8" s="45">
        <f>データ!S6</f>
        <v>62747</v>
      </c>
      <c r="AM8" s="45"/>
      <c r="AN8" s="45"/>
      <c r="AO8" s="45"/>
      <c r="AP8" s="45"/>
      <c r="AQ8" s="45"/>
      <c r="AR8" s="45"/>
      <c r="AS8" s="45"/>
      <c r="AT8" s="44">
        <f>データ!T6</f>
        <v>130.47</v>
      </c>
      <c r="AU8" s="44"/>
      <c r="AV8" s="44"/>
      <c r="AW8" s="44"/>
      <c r="AX8" s="44"/>
      <c r="AY8" s="44"/>
      <c r="AZ8" s="44"/>
      <c r="BA8" s="44"/>
      <c r="BB8" s="44">
        <f>データ!U6</f>
        <v>480.93</v>
      </c>
      <c r="BC8" s="44"/>
      <c r="BD8" s="44"/>
      <c r="BE8" s="44"/>
      <c r="BF8" s="44"/>
      <c r="BG8" s="44"/>
      <c r="BH8" s="44"/>
      <c r="BI8" s="44"/>
      <c r="BJ8" s="3"/>
      <c r="BK8" s="3"/>
      <c r="BL8" s="60" t="s">
        <v>10</v>
      </c>
      <c r="BM8" s="61"/>
      <c r="BN8" s="62" t="s">
        <v>11</v>
      </c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3"/>
    </row>
    <row r="9" spans="1:78" ht="18.75" customHeight="1" x14ac:dyDescent="0.15">
      <c r="A9" s="2"/>
      <c r="B9" s="46" t="s">
        <v>12</v>
      </c>
      <c r="C9" s="46"/>
      <c r="D9" s="46"/>
      <c r="E9" s="46"/>
      <c r="F9" s="46"/>
      <c r="G9" s="46"/>
      <c r="H9" s="46"/>
      <c r="I9" s="46" t="s">
        <v>13</v>
      </c>
      <c r="J9" s="46"/>
      <c r="K9" s="46"/>
      <c r="L9" s="46"/>
      <c r="M9" s="46"/>
      <c r="N9" s="46"/>
      <c r="O9" s="4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46" t="s">
        <v>16</v>
      </c>
      <c r="AE9" s="46"/>
      <c r="AF9" s="46"/>
      <c r="AG9" s="46"/>
      <c r="AH9" s="46"/>
      <c r="AI9" s="46"/>
      <c r="AJ9" s="46"/>
      <c r="AK9" s="3"/>
      <c r="AL9" s="46" t="s">
        <v>17</v>
      </c>
      <c r="AM9" s="46"/>
      <c r="AN9" s="46"/>
      <c r="AO9" s="46"/>
      <c r="AP9" s="46"/>
      <c r="AQ9" s="46"/>
      <c r="AR9" s="46"/>
      <c r="AS9" s="46"/>
      <c r="AT9" s="46" t="s">
        <v>18</v>
      </c>
      <c r="AU9" s="46"/>
      <c r="AV9" s="46"/>
      <c r="AW9" s="46"/>
      <c r="AX9" s="46"/>
      <c r="AY9" s="46"/>
      <c r="AZ9" s="46"/>
      <c r="BA9" s="46"/>
      <c r="BB9" s="46" t="s">
        <v>19</v>
      </c>
      <c r="BC9" s="46"/>
      <c r="BD9" s="46"/>
      <c r="BE9" s="46"/>
      <c r="BF9" s="46"/>
      <c r="BG9" s="46"/>
      <c r="BH9" s="46"/>
      <c r="BI9" s="46"/>
      <c r="BJ9" s="3"/>
      <c r="BK9" s="3"/>
      <c r="BL9" s="47" t="s">
        <v>20</v>
      </c>
      <c r="BM9" s="48"/>
      <c r="BN9" s="49" t="s">
        <v>21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0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>
        <f>データ!O6</f>
        <v>70.63</v>
      </c>
      <c r="J10" s="44"/>
      <c r="K10" s="44"/>
      <c r="L10" s="44"/>
      <c r="M10" s="44"/>
      <c r="N10" s="44"/>
      <c r="O10" s="44"/>
      <c r="P10" s="44">
        <f>データ!P6</f>
        <v>10.45</v>
      </c>
      <c r="Q10" s="44"/>
      <c r="R10" s="44"/>
      <c r="S10" s="44"/>
      <c r="T10" s="44"/>
      <c r="U10" s="44"/>
      <c r="V10" s="44"/>
      <c r="W10" s="44">
        <f>データ!Q6</f>
        <v>84.2</v>
      </c>
      <c r="X10" s="44"/>
      <c r="Y10" s="44"/>
      <c r="Z10" s="44"/>
      <c r="AA10" s="44"/>
      <c r="AB10" s="44"/>
      <c r="AC10" s="44"/>
      <c r="AD10" s="45">
        <f>データ!R6</f>
        <v>2750</v>
      </c>
      <c r="AE10" s="45"/>
      <c r="AF10" s="45"/>
      <c r="AG10" s="45"/>
      <c r="AH10" s="45"/>
      <c r="AI10" s="45"/>
      <c r="AJ10" s="45"/>
      <c r="AK10" s="2"/>
      <c r="AL10" s="45">
        <f>データ!V6</f>
        <v>6509</v>
      </c>
      <c r="AM10" s="45"/>
      <c r="AN10" s="45"/>
      <c r="AO10" s="45"/>
      <c r="AP10" s="45"/>
      <c r="AQ10" s="45"/>
      <c r="AR10" s="45"/>
      <c r="AS10" s="45"/>
      <c r="AT10" s="44">
        <f>データ!W6</f>
        <v>2.02</v>
      </c>
      <c r="AU10" s="44"/>
      <c r="AV10" s="44"/>
      <c r="AW10" s="44"/>
      <c r="AX10" s="44"/>
      <c r="AY10" s="44"/>
      <c r="AZ10" s="44"/>
      <c r="BA10" s="44"/>
      <c r="BB10" s="44">
        <f>データ!X6</f>
        <v>3222.28</v>
      </c>
      <c r="BC10" s="44"/>
      <c r="BD10" s="44"/>
      <c r="BE10" s="44"/>
      <c r="BF10" s="44"/>
      <c r="BG10" s="44"/>
      <c r="BH10" s="44"/>
      <c r="BI10" s="44"/>
      <c r="BJ10" s="2"/>
      <c r="BK10" s="2"/>
      <c r="BL10" s="51" t="s">
        <v>22</v>
      </c>
      <c r="BM10" s="52"/>
      <c r="BN10" s="53" t="s">
        <v>23</v>
      </c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4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15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8" t="s">
        <v>114</v>
      </c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3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8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3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8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3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8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3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8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3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8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3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8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3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8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3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8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3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8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3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8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3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8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3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8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3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8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3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8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3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8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3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8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3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8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3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8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30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8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30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8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3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8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3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8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3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8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3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8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30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8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3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8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3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8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3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115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15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113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15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【105.91】</v>
      </c>
      <c r="F85" s="12" t="str">
        <f>データ!AT6</f>
        <v>【3.03】</v>
      </c>
      <c r="G85" s="12" t="str">
        <f>データ!BE6</f>
        <v>【78.43】</v>
      </c>
      <c r="H85" s="12" t="str">
        <f>データ!BP6</f>
        <v>【630.82】</v>
      </c>
      <c r="I85" s="12" t="str">
        <f>データ!CA6</f>
        <v>【97.81】</v>
      </c>
      <c r="J85" s="12" t="str">
        <f>データ!CL6</f>
        <v>【138.75】</v>
      </c>
      <c r="K85" s="12" t="str">
        <f>データ!CW6</f>
        <v>【58.94】</v>
      </c>
      <c r="L85" s="12" t="str">
        <f>データ!DH6</f>
        <v>【95.91】</v>
      </c>
      <c r="M85" s="12" t="str">
        <f>データ!DS6</f>
        <v>【41.09】</v>
      </c>
      <c r="N85" s="12" t="str">
        <f>データ!ED6</f>
        <v>【8.68】</v>
      </c>
      <c r="O85" s="12" t="str">
        <f>データ!EO6</f>
        <v>【0.22】</v>
      </c>
    </row>
  </sheetData>
  <sheetProtection algorithmName="SHA-512" hashValue="HE+2Tyh2NpjryMGAavd+JTACMHnQ2ZRloK5YGVA0qpTfds4eeb7pOCc7Z7IHNiWKUVFWr9PH+jrGJOrbvpv9Dg==" saltValue="GFmlLfvUZ6cgonMcC8GjHA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54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2023</v>
      </c>
      <c r="C6" s="19">
        <f t="shared" ref="C6:X6" si="3">C7</f>
        <v>122157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千葉県　旭市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Cc2</v>
      </c>
      <c r="M6" s="19" t="str">
        <f t="shared" si="3"/>
        <v>非設置</v>
      </c>
      <c r="N6" s="20" t="str">
        <f t="shared" si="3"/>
        <v>-</v>
      </c>
      <c r="O6" s="20">
        <f t="shared" si="3"/>
        <v>70.63</v>
      </c>
      <c r="P6" s="20">
        <f t="shared" si="3"/>
        <v>10.45</v>
      </c>
      <c r="Q6" s="20">
        <f t="shared" si="3"/>
        <v>84.2</v>
      </c>
      <c r="R6" s="20">
        <f t="shared" si="3"/>
        <v>2750</v>
      </c>
      <c r="S6" s="20">
        <f t="shared" si="3"/>
        <v>62747</v>
      </c>
      <c r="T6" s="20">
        <f t="shared" si="3"/>
        <v>130.47</v>
      </c>
      <c r="U6" s="20">
        <f t="shared" si="3"/>
        <v>480.93</v>
      </c>
      <c r="V6" s="20">
        <f t="shared" si="3"/>
        <v>6509</v>
      </c>
      <c r="W6" s="20">
        <f t="shared" si="3"/>
        <v>2.02</v>
      </c>
      <c r="X6" s="20">
        <f t="shared" si="3"/>
        <v>3222.28</v>
      </c>
      <c r="Y6" s="21" t="str">
        <f>IF(Y7="",NA(),Y7)</f>
        <v>-</v>
      </c>
      <c r="Z6" s="21">
        <f t="shared" ref="Z6:AH6" si="4">IF(Z7="",NA(),Z7)</f>
        <v>107.92</v>
      </c>
      <c r="AA6" s="21">
        <f t="shared" si="4"/>
        <v>103.55</v>
      </c>
      <c r="AB6" s="21">
        <f t="shared" si="4"/>
        <v>114.44</v>
      </c>
      <c r="AC6" s="21">
        <f t="shared" si="4"/>
        <v>117.09</v>
      </c>
      <c r="AD6" s="21" t="str">
        <f t="shared" si="4"/>
        <v>-</v>
      </c>
      <c r="AE6" s="21">
        <f t="shared" si="4"/>
        <v>107.21</v>
      </c>
      <c r="AF6" s="21">
        <f t="shared" si="4"/>
        <v>107.08</v>
      </c>
      <c r="AG6" s="21">
        <f t="shared" si="4"/>
        <v>106.08</v>
      </c>
      <c r="AH6" s="21">
        <f t="shared" si="4"/>
        <v>106.87</v>
      </c>
      <c r="AI6" s="20" t="str">
        <f>IF(AI7="","",IF(AI7="-","【-】","【"&amp;SUBSTITUTE(TEXT(AI7,"#,##0.00"),"-","△")&amp;"】"))</f>
        <v>【105.91】</v>
      </c>
      <c r="AJ6" s="21" t="str">
        <f>IF(AJ7="",NA(),AJ7)</f>
        <v>-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>
        <f t="shared" si="5"/>
        <v>43.71</v>
      </c>
      <c r="AQ6" s="21">
        <f t="shared" si="5"/>
        <v>45.94</v>
      </c>
      <c r="AR6" s="21">
        <f t="shared" si="5"/>
        <v>29.34</v>
      </c>
      <c r="AS6" s="21">
        <f t="shared" si="5"/>
        <v>21.73</v>
      </c>
      <c r="AT6" s="20" t="str">
        <f>IF(AT7="","",IF(AT7="-","【-】","【"&amp;SUBSTITUTE(TEXT(AT7,"#,##0.00"),"-","△")&amp;"】"))</f>
        <v>【3.03】</v>
      </c>
      <c r="AU6" s="21" t="str">
        <f>IF(AU7="",NA(),AU7)</f>
        <v>-</v>
      </c>
      <c r="AV6" s="21">
        <f t="shared" ref="AV6:BD6" si="6">IF(AV7="",NA(),AV7)</f>
        <v>51.83</v>
      </c>
      <c r="AW6" s="21">
        <f t="shared" si="6"/>
        <v>56.92</v>
      </c>
      <c r="AX6" s="21">
        <f t="shared" si="6"/>
        <v>60.45</v>
      </c>
      <c r="AY6" s="21">
        <f t="shared" si="6"/>
        <v>72.92</v>
      </c>
      <c r="AZ6" s="21" t="str">
        <f t="shared" si="6"/>
        <v>-</v>
      </c>
      <c r="BA6" s="21">
        <f t="shared" si="6"/>
        <v>40.67</v>
      </c>
      <c r="BB6" s="21">
        <f t="shared" si="6"/>
        <v>47.7</v>
      </c>
      <c r="BC6" s="21">
        <f t="shared" si="6"/>
        <v>50.59</v>
      </c>
      <c r="BD6" s="21">
        <f t="shared" si="6"/>
        <v>62.37</v>
      </c>
      <c r="BE6" s="20" t="str">
        <f>IF(BE7="","",IF(BE7="-","【-】","【"&amp;SUBSTITUTE(TEXT(BE7,"#,##0.00"),"-","△")&amp;"】"))</f>
        <v>【78.43】</v>
      </c>
      <c r="BF6" s="21" t="str">
        <f>IF(BF7="",NA(),BF7)</f>
        <v>-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 t="str">
        <f t="shared" si="7"/>
        <v>-</v>
      </c>
      <c r="BL6" s="21">
        <f t="shared" si="7"/>
        <v>1050.51</v>
      </c>
      <c r="BM6" s="21">
        <f t="shared" si="7"/>
        <v>1102.01</v>
      </c>
      <c r="BN6" s="21">
        <f t="shared" si="7"/>
        <v>987.36</v>
      </c>
      <c r="BO6" s="21">
        <f t="shared" si="7"/>
        <v>1042.77</v>
      </c>
      <c r="BP6" s="20" t="str">
        <f>IF(BP7="","",IF(BP7="-","【-】","【"&amp;SUBSTITUTE(TEXT(BP7,"#,##0.00"),"-","△")&amp;"】"))</f>
        <v>【630.82】</v>
      </c>
      <c r="BQ6" s="21" t="str">
        <f>IF(BQ7="",NA(),BQ7)</f>
        <v>-</v>
      </c>
      <c r="BR6" s="21">
        <f t="shared" ref="BR6:BZ6" si="8">IF(BR7="",NA(),BR7)</f>
        <v>41.29</v>
      </c>
      <c r="BS6" s="21">
        <f t="shared" si="8"/>
        <v>40.549999999999997</v>
      </c>
      <c r="BT6" s="21">
        <f t="shared" si="8"/>
        <v>40.96</v>
      </c>
      <c r="BU6" s="21">
        <f t="shared" si="8"/>
        <v>42.53</v>
      </c>
      <c r="BV6" s="21" t="str">
        <f t="shared" si="8"/>
        <v>-</v>
      </c>
      <c r="BW6" s="21">
        <f t="shared" si="8"/>
        <v>82.65</v>
      </c>
      <c r="BX6" s="21">
        <f t="shared" si="8"/>
        <v>82.55</v>
      </c>
      <c r="BY6" s="21">
        <f t="shared" si="8"/>
        <v>83.55</v>
      </c>
      <c r="BZ6" s="21">
        <f t="shared" si="8"/>
        <v>84.48</v>
      </c>
      <c r="CA6" s="20" t="str">
        <f>IF(CA7="","",IF(CA7="-","【-】","【"&amp;SUBSTITUTE(TEXT(CA7,"#,##0.00"),"-","△")&amp;"】"))</f>
        <v>【97.81】</v>
      </c>
      <c r="CB6" s="21" t="str">
        <f>IF(CB7="",NA(),CB7)</f>
        <v>-</v>
      </c>
      <c r="CC6" s="21">
        <f t="shared" ref="CC6:CK6" si="9">IF(CC7="",NA(),CC7)</f>
        <v>401.78</v>
      </c>
      <c r="CD6" s="21">
        <f t="shared" si="9"/>
        <v>412.21</v>
      </c>
      <c r="CE6" s="21">
        <f t="shared" si="9"/>
        <v>420.85</v>
      </c>
      <c r="CF6" s="21">
        <f t="shared" si="9"/>
        <v>405.48</v>
      </c>
      <c r="CG6" s="21" t="str">
        <f t="shared" si="9"/>
        <v>-</v>
      </c>
      <c r="CH6" s="21">
        <f t="shared" si="9"/>
        <v>186.3</v>
      </c>
      <c r="CI6" s="21">
        <f t="shared" si="9"/>
        <v>188.38</v>
      </c>
      <c r="CJ6" s="21">
        <f t="shared" si="9"/>
        <v>185.98</v>
      </c>
      <c r="CK6" s="21">
        <f t="shared" si="9"/>
        <v>187.11</v>
      </c>
      <c r="CL6" s="20" t="str">
        <f>IF(CL7="","",IF(CL7="-","【-】","【"&amp;SUBSTITUTE(TEXT(CL7,"#,##0.00"),"-","△")&amp;"】"))</f>
        <v>【138.75】</v>
      </c>
      <c r="CM6" s="21" t="str">
        <f>IF(CM7="",NA(),CM7)</f>
        <v>-</v>
      </c>
      <c r="CN6" s="21">
        <f t="shared" ref="CN6:CV6" si="10">IF(CN7="",NA(),CN7)</f>
        <v>31.27</v>
      </c>
      <c r="CO6" s="21">
        <f t="shared" si="10"/>
        <v>31.1</v>
      </c>
      <c r="CP6" s="21">
        <f t="shared" si="10"/>
        <v>33.39</v>
      </c>
      <c r="CQ6" s="21">
        <f t="shared" si="10"/>
        <v>33.68</v>
      </c>
      <c r="CR6" s="21" t="str">
        <f t="shared" si="10"/>
        <v>-</v>
      </c>
      <c r="CS6" s="21">
        <f t="shared" si="10"/>
        <v>50.53</v>
      </c>
      <c r="CT6" s="21">
        <f t="shared" si="10"/>
        <v>51.42</v>
      </c>
      <c r="CU6" s="21">
        <f t="shared" si="10"/>
        <v>48.95</v>
      </c>
      <c r="CV6" s="21">
        <f t="shared" si="10"/>
        <v>49.28</v>
      </c>
      <c r="CW6" s="20" t="str">
        <f>IF(CW7="","",IF(CW7="-","【-】","【"&amp;SUBSTITUTE(TEXT(CW7,"#,##0.00"),"-","△")&amp;"】"))</f>
        <v>【58.94】</v>
      </c>
      <c r="CX6" s="21" t="str">
        <f>IF(CX7="",NA(),CX7)</f>
        <v>-</v>
      </c>
      <c r="CY6" s="21">
        <f t="shared" ref="CY6:DG6" si="11">IF(CY7="",NA(),CY7)</f>
        <v>69.42</v>
      </c>
      <c r="CZ6" s="21">
        <f t="shared" si="11"/>
        <v>70.98</v>
      </c>
      <c r="DA6" s="21">
        <f t="shared" si="11"/>
        <v>73.739999999999995</v>
      </c>
      <c r="DB6" s="21">
        <f t="shared" si="11"/>
        <v>74.819999999999993</v>
      </c>
      <c r="DC6" s="21" t="str">
        <f t="shared" si="11"/>
        <v>-</v>
      </c>
      <c r="DD6" s="21">
        <f t="shared" si="11"/>
        <v>82.08</v>
      </c>
      <c r="DE6" s="21">
        <f t="shared" si="11"/>
        <v>81.34</v>
      </c>
      <c r="DF6" s="21">
        <f t="shared" si="11"/>
        <v>81.14</v>
      </c>
      <c r="DG6" s="21">
        <f t="shared" si="11"/>
        <v>79.7</v>
      </c>
      <c r="DH6" s="20" t="str">
        <f>IF(DH7="","",IF(DH7="-","【-】","【"&amp;SUBSTITUTE(TEXT(DH7,"#,##0.00"),"-","△")&amp;"】"))</f>
        <v>【95.91】</v>
      </c>
      <c r="DI6" s="21" t="str">
        <f>IF(DI7="",NA(),DI7)</f>
        <v>-</v>
      </c>
      <c r="DJ6" s="21">
        <f t="shared" ref="DJ6:DR6" si="12">IF(DJ7="",NA(),DJ7)</f>
        <v>3.68</v>
      </c>
      <c r="DK6" s="21">
        <f t="shared" si="12"/>
        <v>7.35</v>
      </c>
      <c r="DL6" s="21">
        <f t="shared" si="12"/>
        <v>10.61</v>
      </c>
      <c r="DM6" s="21">
        <f t="shared" si="12"/>
        <v>13.73</v>
      </c>
      <c r="DN6" s="21" t="str">
        <f t="shared" si="12"/>
        <v>-</v>
      </c>
      <c r="DO6" s="21">
        <f t="shared" si="12"/>
        <v>12.7</v>
      </c>
      <c r="DP6" s="21">
        <f t="shared" si="12"/>
        <v>14.65</v>
      </c>
      <c r="DQ6" s="21">
        <f t="shared" si="12"/>
        <v>16.11</v>
      </c>
      <c r="DR6" s="21">
        <f t="shared" si="12"/>
        <v>17.05</v>
      </c>
      <c r="DS6" s="20" t="str">
        <f>IF(DS7="","",IF(DS7="-","【-】","【"&amp;SUBSTITUTE(TEXT(DS7,"#,##0.00"),"-","△")&amp;"】"))</f>
        <v>【41.09】</v>
      </c>
      <c r="DT6" s="21" t="str">
        <f>IF(DT7="",NA(),DT7)</f>
        <v>-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0">
        <f t="shared" si="13"/>
        <v>0</v>
      </c>
      <c r="EA6" s="21">
        <f t="shared" si="13"/>
        <v>0.1</v>
      </c>
      <c r="EB6" s="21">
        <f t="shared" si="13"/>
        <v>0.17</v>
      </c>
      <c r="EC6" s="21">
        <f t="shared" si="13"/>
        <v>0.22</v>
      </c>
      <c r="ED6" s="20" t="str">
        <f>IF(ED7="","",IF(ED7="-","【-】","【"&amp;SUBSTITUTE(TEXT(ED7,"#,##0.00"),"-","△")&amp;"】"))</f>
        <v>【8.68】</v>
      </c>
      <c r="EE6" s="21" t="str">
        <f>IF(EE7="",NA(),EE7)</f>
        <v>-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>
        <f t="shared" si="14"/>
        <v>1.65</v>
      </c>
      <c r="EL6" s="21">
        <f t="shared" si="14"/>
        <v>0.14000000000000001</v>
      </c>
      <c r="EM6" s="21">
        <f t="shared" si="14"/>
        <v>0.08</v>
      </c>
      <c r="EN6" s="21">
        <f t="shared" si="14"/>
        <v>0.57999999999999996</v>
      </c>
      <c r="EO6" s="20" t="str">
        <f>IF(EO7="","",IF(EO7="-","【-】","【"&amp;SUBSTITUTE(TEXT(EO7,"#,##0.00"),"-","△")&amp;"】"))</f>
        <v>【0.22】</v>
      </c>
    </row>
    <row r="7" spans="1:148" s="22" customFormat="1" x14ac:dyDescent="0.15">
      <c r="A7" s="14"/>
      <c r="B7" s="23">
        <v>2023</v>
      </c>
      <c r="C7" s="23">
        <v>122157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70.63</v>
      </c>
      <c r="P7" s="24">
        <v>10.45</v>
      </c>
      <c r="Q7" s="24">
        <v>84.2</v>
      </c>
      <c r="R7" s="24">
        <v>2750</v>
      </c>
      <c r="S7" s="24">
        <v>62747</v>
      </c>
      <c r="T7" s="24">
        <v>130.47</v>
      </c>
      <c r="U7" s="24">
        <v>480.93</v>
      </c>
      <c r="V7" s="24">
        <v>6509</v>
      </c>
      <c r="W7" s="24">
        <v>2.02</v>
      </c>
      <c r="X7" s="24">
        <v>3222.28</v>
      </c>
      <c r="Y7" s="24" t="s">
        <v>102</v>
      </c>
      <c r="Z7" s="24">
        <v>107.92</v>
      </c>
      <c r="AA7" s="24">
        <v>103.55</v>
      </c>
      <c r="AB7" s="24">
        <v>114.44</v>
      </c>
      <c r="AC7" s="24">
        <v>117.09</v>
      </c>
      <c r="AD7" s="24" t="s">
        <v>102</v>
      </c>
      <c r="AE7" s="24">
        <v>107.21</v>
      </c>
      <c r="AF7" s="24">
        <v>107.08</v>
      </c>
      <c r="AG7" s="24">
        <v>106.08</v>
      </c>
      <c r="AH7" s="24">
        <v>106.87</v>
      </c>
      <c r="AI7" s="24">
        <v>105.91</v>
      </c>
      <c r="AJ7" s="24" t="s">
        <v>102</v>
      </c>
      <c r="AK7" s="24">
        <v>0</v>
      </c>
      <c r="AL7" s="24">
        <v>0</v>
      </c>
      <c r="AM7" s="24">
        <v>0</v>
      </c>
      <c r="AN7" s="24">
        <v>0</v>
      </c>
      <c r="AO7" s="24" t="s">
        <v>102</v>
      </c>
      <c r="AP7" s="24">
        <v>43.71</v>
      </c>
      <c r="AQ7" s="24">
        <v>45.94</v>
      </c>
      <c r="AR7" s="24">
        <v>29.34</v>
      </c>
      <c r="AS7" s="24">
        <v>21.73</v>
      </c>
      <c r="AT7" s="24">
        <v>3.03</v>
      </c>
      <c r="AU7" s="24" t="s">
        <v>102</v>
      </c>
      <c r="AV7" s="24">
        <v>51.83</v>
      </c>
      <c r="AW7" s="24">
        <v>56.92</v>
      </c>
      <c r="AX7" s="24">
        <v>60.45</v>
      </c>
      <c r="AY7" s="24">
        <v>72.92</v>
      </c>
      <c r="AZ7" s="24" t="s">
        <v>102</v>
      </c>
      <c r="BA7" s="24">
        <v>40.67</v>
      </c>
      <c r="BB7" s="24">
        <v>47.7</v>
      </c>
      <c r="BC7" s="24">
        <v>50.59</v>
      </c>
      <c r="BD7" s="24">
        <v>62.37</v>
      </c>
      <c r="BE7" s="24">
        <v>78.430000000000007</v>
      </c>
      <c r="BF7" s="24" t="s">
        <v>102</v>
      </c>
      <c r="BG7" s="24">
        <v>0</v>
      </c>
      <c r="BH7" s="24">
        <v>0</v>
      </c>
      <c r="BI7" s="24">
        <v>0</v>
      </c>
      <c r="BJ7" s="24">
        <v>0</v>
      </c>
      <c r="BK7" s="24" t="s">
        <v>102</v>
      </c>
      <c r="BL7" s="24">
        <v>1050.51</v>
      </c>
      <c r="BM7" s="24">
        <v>1102.01</v>
      </c>
      <c r="BN7" s="24">
        <v>987.36</v>
      </c>
      <c r="BO7" s="24">
        <v>1042.77</v>
      </c>
      <c r="BP7" s="24">
        <v>630.82000000000005</v>
      </c>
      <c r="BQ7" s="24" t="s">
        <v>102</v>
      </c>
      <c r="BR7" s="24">
        <v>41.29</v>
      </c>
      <c r="BS7" s="24">
        <v>40.549999999999997</v>
      </c>
      <c r="BT7" s="24">
        <v>40.96</v>
      </c>
      <c r="BU7" s="24">
        <v>42.53</v>
      </c>
      <c r="BV7" s="24" t="s">
        <v>102</v>
      </c>
      <c r="BW7" s="24">
        <v>82.65</v>
      </c>
      <c r="BX7" s="24">
        <v>82.55</v>
      </c>
      <c r="BY7" s="24">
        <v>83.55</v>
      </c>
      <c r="BZ7" s="24">
        <v>84.48</v>
      </c>
      <c r="CA7" s="24">
        <v>97.81</v>
      </c>
      <c r="CB7" s="24" t="s">
        <v>102</v>
      </c>
      <c r="CC7" s="24">
        <v>401.78</v>
      </c>
      <c r="CD7" s="24">
        <v>412.21</v>
      </c>
      <c r="CE7" s="24">
        <v>420.85</v>
      </c>
      <c r="CF7" s="24">
        <v>405.48</v>
      </c>
      <c r="CG7" s="24" t="s">
        <v>102</v>
      </c>
      <c r="CH7" s="24">
        <v>186.3</v>
      </c>
      <c r="CI7" s="24">
        <v>188.38</v>
      </c>
      <c r="CJ7" s="24">
        <v>185.98</v>
      </c>
      <c r="CK7" s="24">
        <v>187.11</v>
      </c>
      <c r="CL7" s="24">
        <v>138.75</v>
      </c>
      <c r="CM7" s="24" t="s">
        <v>102</v>
      </c>
      <c r="CN7" s="24">
        <v>31.27</v>
      </c>
      <c r="CO7" s="24">
        <v>31.1</v>
      </c>
      <c r="CP7" s="24">
        <v>33.39</v>
      </c>
      <c r="CQ7" s="24">
        <v>33.68</v>
      </c>
      <c r="CR7" s="24" t="s">
        <v>102</v>
      </c>
      <c r="CS7" s="24">
        <v>50.53</v>
      </c>
      <c r="CT7" s="24">
        <v>51.42</v>
      </c>
      <c r="CU7" s="24">
        <v>48.95</v>
      </c>
      <c r="CV7" s="24">
        <v>49.28</v>
      </c>
      <c r="CW7" s="24">
        <v>58.94</v>
      </c>
      <c r="CX7" s="24" t="s">
        <v>102</v>
      </c>
      <c r="CY7" s="24">
        <v>69.42</v>
      </c>
      <c r="CZ7" s="24">
        <v>70.98</v>
      </c>
      <c r="DA7" s="24">
        <v>73.739999999999995</v>
      </c>
      <c r="DB7" s="24">
        <v>74.819999999999993</v>
      </c>
      <c r="DC7" s="24" t="s">
        <v>102</v>
      </c>
      <c r="DD7" s="24">
        <v>82.08</v>
      </c>
      <c r="DE7" s="24">
        <v>81.34</v>
      </c>
      <c r="DF7" s="24">
        <v>81.14</v>
      </c>
      <c r="DG7" s="24">
        <v>79.7</v>
      </c>
      <c r="DH7" s="24">
        <v>95.91</v>
      </c>
      <c r="DI7" s="24" t="s">
        <v>102</v>
      </c>
      <c r="DJ7" s="24">
        <v>3.68</v>
      </c>
      <c r="DK7" s="24">
        <v>7.35</v>
      </c>
      <c r="DL7" s="24">
        <v>10.61</v>
      </c>
      <c r="DM7" s="24">
        <v>13.73</v>
      </c>
      <c r="DN7" s="24" t="s">
        <v>102</v>
      </c>
      <c r="DO7" s="24">
        <v>12.7</v>
      </c>
      <c r="DP7" s="24">
        <v>14.65</v>
      </c>
      <c r="DQ7" s="24">
        <v>16.11</v>
      </c>
      <c r="DR7" s="24">
        <v>17.05</v>
      </c>
      <c r="DS7" s="24">
        <v>41.09</v>
      </c>
      <c r="DT7" s="24" t="s">
        <v>102</v>
      </c>
      <c r="DU7" s="24">
        <v>0</v>
      </c>
      <c r="DV7" s="24">
        <v>0</v>
      </c>
      <c r="DW7" s="24">
        <v>0</v>
      </c>
      <c r="DX7" s="24">
        <v>0</v>
      </c>
      <c r="DY7" s="24" t="s">
        <v>102</v>
      </c>
      <c r="DZ7" s="24">
        <v>0</v>
      </c>
      <c r="EA7" s="24">
        <v>0.1</v>
      </c>
      <c r="EB7" s="24">
        <v>0.17</v>
      </c>
      <c r="EC7" s="24">
        <v>0.22</v>
      </c>
      <c r="ED7" s="24">
        <v>8.68</v>
      </c>
      <c r="EE7" s="24" t="s">
        <v>102</v>
      </c>
      <c r="EF7" s="24">
        <v>0</v>
      </c>
      <c r="EG7" s="24">
        <v>0</v>
      </c>
      <c r="EH7" s="24">
        <v>0</v>
      </c>
      <c r="EI7" s="24">
        <v>0</v>
      </c>
      <c r="EJ7" s="24" t="s">
        <v>102</v>
      </c>
      <c r="EK7" s="24">
        <v>1.65</v>
      </c>
      <c r="EL7" s="24">
        <v>0.14000000000000001</v>
      </c>
      <c r="EM7" s="24">
        <v>0.08</v>
      </c>
      <c r="EN7" s="24">
        <v>0.57999999999999996</v>
      </c>
      <c r="EO7" s="24">
        <v>0.22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110</v>
      </c>
      <c r="E13" t="s">
        <v>111</v>
      </c>
      <c r="F13" t="s">
        <v>110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cp:keywords/>
  <dc:description/>
  <cp:lastPrinted>2025-01-29T07:53:59Z</cp:lastPrinted>
  <dcterms:created xsi:type="dcterms:W3CDTF">2025-01-24T07:00:19Z</dcterms:created>
  <dcterms:modified xsi:type="dcterms:W3CDTF">2025-02-10T04:51:01Z</dcterms:modified>
  <cp:category/>
</cp:coreProperties>
</file>