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010 上水道（末端）\"/>
    </mc:Choice>
  </mc:AlternateContent>
  <xr:revisionPtr revIDLastSave="0" documentId="13_ncr:1_{091B543A-6BDE-4D5A-BEE6-0D311E6ED6F6}" xr6:coauthVersionLast="47" xr6:coauthVersionMax="47" xr10:uidLastSave="{00000000-0000-0000-0000-000000000000}"/>
  <workbookProtection workbookAlgorithmName="SHA-512" workbookHashValue="NC3cHIBx8sgCPP09cS/Y+bdjT09FRytQGjBCn4Oog57gzLANy1R2gPLvHJwOo+wezsNQ4vTYd380bHqjSWakVg==" workbookSaltValue="WOkNAxsnSxujDDdMuNplf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I10" i="4" s="1"/>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F85" i="4"/>
  <c r="BB10" i="4"/>
  <c r="AT10" i="4"/>
  <c r="AL10" i="4"/>
  <c r="W10" i="4"/>
  <c r="B10" i="4"/>
  <c r="BB8" i="4"/>
  <c r="AT8" i="4"/>
  <c r="AD8" i="4"/>
  <c r="P8" i="4"/>
  <c r="B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<sst xmlns="http://schemas.openxmlformats.org/spreadsheetml/2006/main" count="228" uniqueCount="114">
  <si>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</si>
  <si>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</si>
  <si>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</si>
  <si>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</si>
  <si>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</si>
  <si>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</si>
  <si>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</si>
  <si>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</si>
  <si>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</si>
  <si>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</si>
  <si>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</si>
  <si>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</si>
  <si>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</si>
  <si>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</si>
  <si>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</si>
  <si>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</si>
  <si>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</si>
  <si>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</si>
  <si>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</si>
  <si>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</si>
  <si>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</si>
  <si>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</si>
  <si>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</si>
  <si>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</si>
  <si>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</si>
  <si>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</si>
  <si>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</si>
  <si>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</si>
  <si>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</si>
  <si>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</si>
  <si>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</si>
  <si>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</si>
  <si>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</si>
  <si>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</si>
  <si>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</si>
  <si>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</si>
  <si>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</si>
  <si>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</si>
  <si>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</si>
  <si>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</si>
  <si>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</si>
  <si>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</si>
  <si>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</si>
  <si>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</si>
  <si>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</si>
  <si>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</si>
  <si>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</si>
  <si>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</si>
  <si>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</si>
  <si>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</si>
  <si>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</si>
  <si>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</si>
  <si>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</si>
  <si>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</si>
  <si>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</si>
  <si>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</si>
  <si>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</si>
  <si>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</si>
  <si>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</si>
  <si>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</si>
  <si>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</si>
  <si>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</si>
  <si>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</si>
  <si>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</si>
  <si>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</si>
  <si>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</si>
  <si>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</si>
  <si>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</si>
  <si>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</si>
  <si>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</si>
  <si>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</si>
  <si>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</si>
  <si>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</si>
  <si>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</si>
  <si>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</si>
  <si>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</si>
  <si>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</si>
  <si>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</si>
  <si>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</si>
  <si>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</si>
  <si>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</si>
  <si>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</si>
  <si>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</si>
  <si>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</si>
  <si>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</si>
  <si>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</si>
  <si>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</si>
  <si>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</si>
  <si>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</si>
  <si>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</si>
  <si>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</si>
  <si>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</si>
  <si>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</si>
  <si>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柏市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</si>
  <si>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</si>
  <si>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</si>
  <si>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</si>
  <si>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</si>
  <si>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</si>
  <si>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</si>
  <si>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</si>
  <si>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</si>
  <si>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</si>
  <si>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</si>
  <si>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</si>
  <si>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</si>
  <si>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</si>
  <si>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</si>
  <si>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</si>
  <si>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</si>
  <si>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</si>
  <si>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経常収支比率は，全国平均及び同規模団体平均を上回っており，高い健全性を維持しています。また，健全経営を持続するための対策の１つとして得られた利益の全額を，借入金の元金償還と設備投資等資本的支出の財源に充当しています。
　累積欠損金は，給水人口が令和1７年度まで増加する見込みであることから，発生しない見込みです。
　流動比率は全国平均及び同規模団体を上回る数値となっており，支払い能力の高さを維持しています。
　企業債については，平成27年度以降は新規の発行を見送っていることから，企業債残高は減少の一途をたどる一方，給水収益については一定の水準を確保しているため，財務安定性は高い状況を維持しているといえます。
　料金回収率は，基本料金減免事業による給水収益の減少と給水原価の増加により前年度より低下していますが，全国平均及び同規模団体を上回る水準を維持しています。
　給水原価は，修繕費等の経常経費が増加したことに伴い，前年度より増加していますが，全国平均及び同規模団体を下回る水準を維持しています。
　柏市は1年を通し，配水量などに大きな変動を受ける要件が少なく，また，適切な施設配置をしているため，施設利用率は高い水準を保っており，過大な設備投資を行っていないことを表しています。
　有収率は，全国平均及び同規模団体を上回る状態です。施設及び給水装置の老朽化に伴い漏水が多発することがないよう，長期的な計画に基づき適正な更新を維持します。</t>
    <rPh sb="316" eb="320">
      <t>キホンリョウキン</t>
    </rPh>
    <rPh sb="320" eb="322">
      <t>ゲンメン</t>
    </rPh>
    <rPh sb="322" eb="324">
      <t>ジギョウ</t>
    </rPh>
    <rPh sb="327" eb="329">
      <t>キュウスイ</t>
    </rPh>
    <rPh sb="329" eb="331">
      <t>シュウエキ</t>
    </rPh>
    <rPh sb="332" eb="334">
      <t>ゲンショウ</t>
    </rPh>
    <rPh sb="340" eb="342">
      <t>ゾウカ</t>
    </rPh>
    <rPh sb="350" eb="352">
      <t>テイカ</t>
    </rPh>
    <rPh sb="374" eb="376">
      <t>スイジュン</t>
    </rPh>
    <rPh sb="396" eb="397">
      <t>ナド</t>
    </rPh>
    <rPh sb="403" eb="405">
      <t>ゾウカ</t>
    </rPh>
    <rPh sb="418" eb="420">
      <t>ゾウカ</t>
    </rPh>
    <rPh sb="442" eb="444">
      <t>スイジュン</t>
    </rPh>
    <rPh sb="445" eb="447">
      <t>イジ</t>
    </rPh>
    <phoneticPr fontId="4"/>
  </si>
  <si>
    <t>　有形固定資産減価償却率は，現時点では全国平均及び同規模事業体に比べて低い水準となっているものの，今後は施設の老朽化の進行に伴い数値が上昇する見込みです。柏市では法定耐用年数ではなく，種別による更新基準年数の設定を行ない，財政計画との整合性を図っています。施設の重要度を考慮した事業優先順位を設定し，事業計画に基づき更新等実施していきます。
　管路経年化率においては，「老朽管更新事業」の推進により，全国平均及び同規模団体より低い数値にとどまっていますが，今後，法定耐用年数を超える管路が増大することが予想されます。施設と同様，事業計画に基づき管路の更新を実施していきます。
　管路更新率は年度によって増減がありますが，管路の更新事業はアセットマネジメントに基づき計画的行っているため，中・長期的には支障がないと考えています。</t>
    <rPh sb="295" eb="297">
      <t>ネンド</t>
    </rPh>
    <rPh sb="301" eb="303">
      <t>ゾウゲン</t>
    </rPh>
    <rPh sb="310" eb="312">
      <t>カンロ</t>
    </rPh>
    <rPh sb="313" eb="315">
      <t>コウシン</t>
    </rPh>
    <rPh sb="315" eb="317">
      <t>ジギョウ</t>
    </rPh>
    <phoneticPr fontId="4"/>
  </si>
  <si>
    <t>　現時点においては，収益で費用を賄えており，財務安定性は高く，同規模事業体と比較した場合においても健全な経営状況にあるといえます。
　しかし，令和1７年度をピークに，給水人口が減少していく見込みであること，またその中で老朽化した施設の更新や水道管改良工事等が必要となることから，厳しい財政状況となることが予想されます。
　このため，アセットマネジメントの検討により，柏市独自の更新基準年数を定め，それに基づいた今後60年間の更新需要，財政収支の見通しを立てました。施設の健全性の確保と，事業経営の健全性の確保の両立を図っていくとともに，今後の収支状況等を注視していく必要があります。
　柏市では，アセットマネジメントを継続的に実施し，適切な事業規模や施設規模への転換，事業費のさらなる削減など，持続的な安定供給に向けた経営努力を続けていくとともに，社会情勢や他事業体の動向等も踏まえた上で，水道料金の検討も視野に入れ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</si>
</sst>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0.67</c:v>
                </c:pt>
                <c:pt idx="1">
                  <c:v>0.93</c:v>
                </c:pt>
                <c:pt idx="2">
                  <c:v>0.84</c:v>
                </c:pt>
                <c:pt idx="3">
                  <c:v>0.67</c:v>
                </c:pt>
                <c:pt idx="4">
                  <c:v>0.97</c:v>
                </c:pt>
              </c:numCache>
            </c:numRef>
          </c:val>
          <c:extLst>
            <c:ext xmlns:c16="http://schemas.microsoft.com/office/drawing/2014/chart" uri="{C3380CC4-5D6E-409C-BE32-E72D297353CC}">
              <c16:uniqueId val="{00000000-1DCC-47FB-A414-A7DFE486670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1DCC-47FB-A414-A7DFE486670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127.24</c:v>
                </c:pt>
                <c:pt idx="1">
                  <c:v>126.61</c:v>
                </c:pt>
                <c:pt idx="2">
                  <c:v>124.78</c:v>
                </c:pt>
                <c:pt idx="3">
                  <c:v>123.76</c:v>
                </c:pt>
                <c:pt idx="4">
                  <c:v>120.9</c:v>
                </c:pt>
              </c:numCache>
            </c:numRef>
          </c:val>
          <c:extLst>
            <c:ext xmlns:c16="http://schemas.microsoft.com/office/drawing/2014/chart" uri="{C3380CC4-5D6E-409C-BE32-E72D297353CC}">
              <c16:uniqueId val="{00000000-C279-4AEB-B13C-5CB5D34AECF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C279-4AEB-B13C-5CB5D34AECF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42.11</c:v>
                </c:pt>
                <c:pt idx="1">
                  <c:v>42.63</c:v>
                </c:pt>
                <c:pt idx="2">
                  <c:v>41.68</c:v>
                </c:pt>
                <c:pt idx="3">
                  <c:v>42.47</c:v>
                </c:pt>
                <c:pt idx="4">
                  <c:v>43.26</c:v>
                </c:pt>
              </c:numCache>
            </c:numRef>
          </c:val>
          <c:extLst>
            <c:ext xmlns:c16="http://schemas.microsoft.com/office/drawing/2014/chart" uri="{C3380CC4-5D6E-409C-BE32-E72D297353CC}">
              <c16:uniqueId val="{00000000-5E9C-43F8-A6DB-3003419ACDE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5E9C-43F8-A6DB-3003419ACDE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7.96</c:v>
                </c:pt>
                <c:pt idx="1">
                  <c:v>9.15</c:v>
                </c:pt>
                <c:pt idx="2">
                  <c:v>8.59</c:v>
                </c:pt>
                <c:pt idx="3">
                  <c:v>12.06</c:v>
                </c:pt>
                <c:pt idx="4">
                  <c:v>15.24</c:v>
                </c:pt>
              </c:numCache>
            </c:numRef>
          </c:val>
          <c:extLst>
            <c:ext xmlns:c16="http://schemas.microsoft.com/office/drawing/2014/chart" uri="{C3380CC4-5D6E-409C-BE32-E72D297353CC}">
              <c16:uniqueId val="{00000000-1D82-4441-A2C0-0C099C027CE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1D82-4441-A2C0-0C099C027CE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FE-442F-B231-6B01C98A6C0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6FE-442F-B231-6B01C98A6C0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665.19</c:v>
                </c:pt>
                <c:pt idx="1">
                  <c:v>769.06</c:v>
                </c:pt>
                <c:pt idx="2">
                  <c:v>649.41</c:v>
                </c:pt>
                <c:pt idx="3">
                  <c:v>880.88</c:v>
                </c:pt>
                <c:pt idx="4">
                  <c:v>823.75</c:v>
                </c:pt>
              </c:numCache>
            </c:numRef>
          </c:val>
          <c:extLst>
            <c:ext xmlns:c16="http://schemas.microsoft.com/office/drawing/2014/chart" uri="{C3380CC4-5D6E-409C-BE32-E72D297353CC}">
              <c16:uniqueId val="{00000000-AAD9-44F0-9229-6C4EBF437DF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AAD9-44F0-9229-6C4EBF437DF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64.430000000000007</c:v>
                </c:pt>
                <c:pt idx="1">
                  <c:v>56.97</c:v>
                </c:pt>
                <c:pt idx="2">
                  <c:v>49.68</c:v>
                </c:pt>
                <c:pt idx="3">
                  <c:v>45.61</c:v>
                </c:pt>
                <c:pt idx="4">
                  <c:v>41.56</c:v>
                </c:pt>
              </c:numCache>
            </c:numRef>
          </c:val>
          <c:extLst>
            <c:ext xmlns:c16="http://schemas.microsoft.com/office/drawing/2014/chart" uri="{C3380CC4-5D6E-409C-BE32-E72D297353CC}">
              <c16:uniqueId val="{00000000-4D8E-4EBC-AFFA-ED8470389B5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4D8E-4EBC-AFFA-ED8470389B5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124.52</c:v>
                </c:pt>
                <c:pt idx="1">
                  <c:v>124.73</c:v>
                </c:pt>
                <c:pt idx="2">
                  <c:v>122.58</c:v>
                </c:pt>
                <c:pt idx="3">
                  <c:v>117.99</c:v>
                </c:pt>
                <c:pt idx="4">
                  <c:v>107.4</c:v>
                </c:pt>
              </c:numCache>
            </c:numRef>
          </c:val>
          <c:extLst>
            <c:ext xmlns:c16="http://schemas.microsoft.com/office/drawing/2014/chart" uri="{C3380CC4-5D6E-409C-BE32-E72D297353CC}">
              <c16:uniqueId val="{00000000-CB8F-4420-A3B6-35D6C171E08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CB8F-4420-A3B6-35D6C171E08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147.86000000000001</c:v>
                </c:pt>
                <c:pt idx="1">
                  <c:v>143.5</c:v>
                </c:pt>
                <c:pt idx="2">
                  <c:v>147.15</c:v>
                </c:pt>
                <c:pt idx="3">
                  <c:v>144.94999999999999</c:v>
                </c:pt>
                <c:pt idx="4">
                  <c:v>150.24</c:v>
                </c:pt>
              </c:numCache>
            </c:numRef>
          </c:val>
          <c:extLst>
            <c:ext xmlns:c16="http://schemas.microsoft.com/office/drawing/2014/chart" uri="{C3380CC4-5D6E-409C-BE32-E72D297353CC}">
              <c16:uniqueId val="{00000000-7CFE-42A7-891A-23557633AE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7CFE-42A7-891A-23557633AE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85.81</c:v>
                </c:pt>
                <c:pt idx="1">
                  <c:v>85.03</c:v>
                </c:pt>
                <c:pt idx="2">
                  <c:v>84.6</c:v>
                </c:pt>
                <c:pt idx="3">
                  <c:v>83.6</c:v>
                </c:pt>
                <c:pt idx="4">
                  <c:v>83.74</c:v>
                </c:pt>
              </c:numCache>
            </c:numRef>
          </c:val>
          <c:extLst>
            <c:ext xmlns:c16="http://schemas.microsoft.com/office/drawing/2014/chart" uri="{C3380CC4-5D6E-409C-BE32-E72D297353CC}">
              <c16:uniqueId val="{00000000-077F-41A0-BAF2-446BDB069D7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077F-41A0-BAF2-446BDB069D7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93.44</c:v>
                </c:pt>
                <c:pt idx="1">
                  <c:v>94.06</c:v>
                </c:pt>
                <c:pt idx="2">
                  <c:v>94.58</c:v>
                </c:pt>
                <c:pt idx="3">
                  <c:v>94.96</c:v>
                </c:pt>
                <c:pt idx="4">
                  <c:v>94.59</c:v>
                </c:pt>
              </c:numCache>
            </c:numRef>
          </c:val>
          <c:extLst>
            <c:ext xmlns:c16="http://schemas.microsoft.com/office/drawing/2014/chart" uri="{C3380CC4-5D6E-409C-BE32-E72D297353CC}">
              <c16:uniqueId val="{00000000-7375-4A42-AA63-DD6078EAC2D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7375-4A42-AA63-DD6078EAC2D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柏市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v>
      </c>
      <c r="AE8" s="43"/>
      <c r="AF8" s="43"/>
      <c r="AG8" s="43"/>
      <c r="AH8" s="43"/>
      <c r="AI8" s="43"/>
      <c r="AJ8" s="43"/>
      <c r="AK8" s="2"/>
      <c r="AL8" s="44">
        <f>データ!$R$6</f>
        <v>435529</v>
      </c>
      <c r="AM8" s="44"/>
      <c r="AN8" s="44"/>
      <c r="AO8" s="44"/>
      <c r="AP8" s="44"/>
      <c r="AQ8" s="44"/>
      <c r="AR8" s="44"/>
      <c r="AS8" s="44"/>
      <c r="AT8" s="45">
        <f>データ!$S$6</f>
        <v>114.74</v>
      </c>
      <c r="AU8" s="46"/>
      <c r="AV8" s="46"/>
      <c r="AW8" s="46"/>
      <c r="AX8" s="46"/>
      <c r="AY8" s="46"/>
      <c r="AZ8" s="46"/>
      <c r="BA8" s="46"/>
      <c r="BB8" s="47">
        <f>データ!$T$6</f>
        <v>3795.79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94.56</v>
      </c>
      <c r="J10" s="46"/>
      <c r="K10" s="46"/>
      <c r="L10" s="46"/>
      <c r="M10" s="46"/>
      <c r="N10" s="46"/>
      <c r="O10" s="80"/>
      <c r="P10" s="47">
        <f>データ!$P$6</f>
        <v>94.53</v>
      </c>
      <c r="Q10" s="47"/>
      <c r="R10" s="47"/>
      <c r="S10" s="47"/>
      <c r="T10" s="47"/>
      <c r="U10" s="47"/>
      <c r="V10" s="47"/>
      <c r="W10" s="44">
        <f>データ!$Q$6</f>
        <v>2266</v>
      </c>
      <c r="X10" s="44"/>
      <c r="Y10" s="44"/>
      <c r="Z10" s="44"/>
      <c r="AA10" s="44"/>
      <c r="AB10" s="44"/>
      <c r="AC10" s="44"/>
      <c r="AD10" s="2"/>
      <c r="AE10" s="2"/>
      <c r="AF10" s="2"/>
      <c r="AG10" s="2"/>
      <c r="AH10" s="2"/>
      <c r="AI10" s="2"/>
      <c r="AJ10" s="2"/>
      <c r="AK10" s="2"/>
      <c r="AL10" s="44">
        <f>データ!$U$6</f>
        <v>411804</v>
      </c>
      <c r="AM10" s="44"/>
      <c r="AN10" s="44"/>
      <c r="AO10" s="44"/>
      <c r="AP10" s="44"/>
      <c r="AQ10" s="44"/>
      <c r="AR10" s="44"/>
      <c r="AS10" s="44"/>
      <c r="AT10" s="45">
        <f>データ!$V$6</f>
        <v>114.74</v>
      </c>
      <c r="AU10" s="46"/>
      <c r="AV10" s="46"/>
      <c r="AW10" s="46"/>
      <c r="AX10" s="46"/>
      <c r="AY10" s="46"/>
      <c r="AZ10" s="46"/>
      <c r="BA10" s="46"/>
      <c r="BB10" s="47">
        <f>データ!$W$6</f>
        <v>3589.02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111</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112</v>
      </c>
      <c r="BM47" s="82"/>
      <c r="BN47" s="82"/>
      <c r="BO47" s="82"/>
      <c r="BP47" s="82"/>
      <c r="BQ47" s="82"/>
      <c r="BR47" s="82"/>
      <c r="BS47" s="82"/>
      <c r="BT47" s="82"/>
      <c r="BU47" s="82"/>
      <c r="BV47" s="82"/>
      <c r="BW47" s="82"/>
      <c r="BX47" s="82"/>
      <c r="BY47" s="82"/>
      <c r="BZ47" s="8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Dtr1gcapmXxwU/TJHQoQn8H7KVOfNM7fJSs2Tdpmflat374H4Wltcn19E+vXV7TbkcSCHsoQVtn9BDaru1Zqg==" saltValue="NPF/Vgi37WIoXSwASI/F2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122173</v>
      </c>
      <c r="D6" s="20">
        <f t="shared" si="3"/>
        <v>46</v>
      </c>
      <c r="E6" s="20">
        <f t="shared" si="3"/>
        <v>1</v>
      </c>
      <c r="F6" s="20">
        <f t="shared" si="3"/>
        <v>0</v>
      </c>
      <c r="G6" s="20">
        <f t="shared" si="3"/>
        <v>1</v>
      </c>
      <c r="H6" s="20" t="str">
        <f t="shared" si="3"/>
        <v>千葉県　柏市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94.56</v>
      </c>
      <c r="P6" s="21">
        <f t="shared" si="3"/>
        <v>94.53</v>
      </c>
      <c r="Q6" s="21">
        <f t="shared" si="3"/>
        <v>2266</v>
      </c>
      <c r="R6" s="21">
        <f t="shared" si="3"/>
        <v>435529</v>
      </c>
      <c r="S6" s="21">
        <f t="shared" si="3"/>
        <v>114.74</v>
      </c>
      <c r="T6" s="21">
        <f t="shared" si="3"/>
        <v>3795.79</v>
      </c>
      <c r="U6" s="21">
        <f t="shared" si="3"/>
        <v>411804</v>
      </c>
      <c r="V6" s="21">
        <f t="shared" si="3"/>
        <v>114.74</v>
      </c>
      <c r="W6" s="21">
        <f t="shared" si="3"/>
        <v>3589.02</v>
      </c>
      <c r="X6" s="22">
        <f>IF(X7="",NA(),X7)</f>
        <v>127.24</v>
      </c>
      <c r="Y6" s="22">
        <f t="shared" ref="Y6:AG6" si="4">IF(Y7="",NA(),Y7)</f>
        <v>126.61</v>
      </c>
      <c r="Z6" s="22">
        <f t="shared" si="4"/>
        <v>124.78</v>
      </c>
      <c r="AA6" s="22">
        <f t="shared" si="4"/>
        <v>123.76</v>
      </c>
      <c r="AB6" s="22">
        <f t="shared" si="4"/>
        <v>120.9</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665.19</v>
      </c>
      <c r="AU6" s="22">
        <f t="shared" ref="AU6:BC6" si="6">IF(AU7="",NA(),AU7)</f>
        <v>769.06</v>
      </c>
      <c r="AV6" s="22">
        <f t="shared" si="6"/>
        <v>649.41</v>
      </c>
      <c r="AW6" s="22">
        <f t="shared" si="6"/>
        <v>880.88</v>
      </c>
      <c r="AX6" s="22">
        <f t="shared" si="6"/>
        <v>823.75</v>
      </c>
      <c r="AY6" s="22">
        <f t="shared" si="6"/>
        <v>250.03</v>
      </c>
      <c r="AZ6" s="22">
        <f t="shared" si="6"/>
        <v>239.45</v>
      </c>
      <c r="BA6" s="22">
        <f t="shared" si="6"/>
        <v>246.01</v>
      </c>
      <c r="BB6" s="22">
        <f t="shared" si="6"/>
        <v>228.89</v>
      </c>
      <c r="BC6" s="22">
        <f t="shared" si="6"/>
        <v>232.66</v>
      </c>
      <c r="BD6" s="21" t="str">
        <f>IF(BD7="","",IF(BD7="-","【-】","【"&amp;SUBSTITUTE(TEXT(BD7,"#,##0.00"),"-","△")&amp;"】"))</f>
        <v>【243.36】</v>
      </c>
      <c r="BE6" s="22">
        <f>IF(BE7="",NA(),BE7)</f>
        <v>64.430000000000007</v>
      </c>
      <c r="BF6" s="22">
        <f t="shared" ref="BF6:BN6" si="7">IF(BF7="",NA(),BF7)</f>
        <v>56.97</v>
      </c>
      <c r="BG6" s="22">
        <f t="shared" si="7"/>
        <v>49.68</v>
      </c>
      <c r="BH6" s="22">
        <f t="shared" si="7"/>
        <v>45.61</v>
      </c>
      <c r="BI6" s="22">
        <f t="shared" si="7"/>
        <v>41.56</v>
      </c>
      <c r="BJ6" s="22">
        <f t="shared" si="7"/>
        <v>254.19</v>
      </c>
      <c r="BK6" s="22">
        <f t="shared" si="7"/>
        <v>259.56</v>
      </c>
      <c r="BL6" s="22">
        <f t="shared" si="7"/>
        <v>248.92</v>
      </c>
      <c r="BM6" s="22">
        <f t="shared" si="7"/>
        <v>251.26</v>
      </c>
      <c r="BN6" s="22">
        <f t="shared" si="7"/>
        <v>255.84</v>
      </c>
      <c r="BO6" s="21" t="str">
        <f>IF(BO7="","",IF(BO7="-","【-】","【"&amp;SUBSTITUTE(TEXT(BO7,"#,##0.00"),"-","△")&amp;"】"))</f>
        <v>【265.93】</v>
      </c>
      <c r="BP6" s="22">
        <f>IF(BP7="",NA(),BP7)</f>
        <v>124.52</v>
      </c>
      <c r="BQ6" s="22">
        <f t="shared" ref="BQ6:BY6" si="8">IF(BQ7="",NA(),BQ7)</f>
        <v>124.73</v>
      </c>
      <c r="BR6" s="22">
        <f t="shared" si="8"/>
        <v>122.58</v>
      </c>
      <c r="BS6" s="22">
        <f t="shared" si="8"/>
        <v>117.99</v>
      </c>
      <c r="BT6" s="22">
        <f t="shared" si="8"/>
        <v>107.4</v>
      </c>
      <c r="BU6" s="22">
        <f t="shared" si="8"/>
        <v>107.42</v>
      </c>
      <c r="BV6" s="22">
        <f t="shared" si="8"/>
        <v>105.07</v>
      </c>
      <c r="BW6" s="22">
        <f t="shared" si="8"/>
        <v>107.54</v>
      </c>
      <c r="BX6" s="22">
        <f t="shared" si="8"/>
        <v>101.93</v>
      </c>
      <c r="BY6" s="22">
        <f t="shared" si="8"/>
        <v>102.36</v>
      </c>
      <c r="BZ6" s="21" t="str">
        <f>IF(BZ7="","",IF(BZ7="-","【-】","【"&amp;SUBSTITUTE(TEXT(BZ7,"#,##0.00"),"-","△")&amp;"】"))</f>
        <v>【97.82】</v>
      </c>
      <c r="CA6" s="22">
        <f>IF(CA7="",NA(),CA7)</f>
        <v>147.86000000000001</v>
      </c>
      <c r="CB6" s="22">
        <f t="shared" ref="CB6:CJ6" si="9">IF(CB7="",NA(),CB7)</f>
        <v>143.5</v>
      </c>
      <c r="CC6" s="22">
        <f t="shared" si="9"/>
        <v>147.15</v>
      </c>
      <c r="CD6" s="22">
        <f t="shared" si="9"/>
        <v>144.94999999999999</v>
      </c>
      <c r="CE6" s="22">
        <f t="shared" si="9"/>
        <v>150.24</v>
      </c>
      <c r="CF6" s="22">
        <f t="shared" si="9"/>
        <v>157.19</v>
      </c>
      <c r="CG6" s="22">
        <f t="shared" si="9"/>
        <v>153.71</v>
      </c>
      <c r="CH6" s="22">
        <f t="shared" si="9"/>
        <v>155.9</v>
      </c>
      <c r="CI6" s="22">
        <f t="shared" si="9"/>
        <v>162.47</v>
      </c>
      <c r="CJ6" s="22">
        <f t="shared" si="9"/>
        <v>165.52</v>
      </c>
      <c r="CK6" s="21" t="str">
        <f>IF(CK7="","",IF(CK7="-","【-】","【"&amp;SUBSTITUTE(TEXT(CK7,"#,##0.00"),"-","△")&amp;"】"))</f>
        <v>【177.56】</v>
      </c>
      <c r="CL6" s="22">
        <f>IF(CL7="",NA(),CL7)</f>
        <v>85.81</v>
      </c>
      <c r="CM6" s="22">
        <f t="shared" ref="CM6:CU6" si="10">IF(CM7="",NA(),CM7)</f>
        <v>85.03</v>
      </c>
      <c r="CN6" s="22">
        <f t="shared" si="10"/>
        <v>84.6</v>
      </c>
      <c r="CO6" s="22">
        <f t="shared" si="10"/>
        <v>83.6</v>
      </c>
      <c r="CP6" s="22">
        <f t="shared" si="10"/>
        <v>83.74</v>
      </c>
      <c r="CQ6" s="22">
        <f t="shared" si="10"/>
        <v>63.16</v>
      </c>
      <c r="CR6" s="22">
        <f t="shared" si="10"/>
        <v>64.41</v>
      </c>
      <c r="CS6" s="22">
        <f t="shared" si="10"/>
        <v>64.11</v>
      </c>
      <c r="CT6" s="22">
        <f t="shared" si="10"/>
        <v>63.81</v>
      </c>
      <c r="CU6" s="22">
        <f t="shared" si="10"/>
        <v>63.58</v>
      </c>
      <c r="CV6" s="21" t="str">
        <f>IF(CV7="","",IF(CV7="-","【-】","【"&amp;SUBSTITUTE(TEXT(CV7,"#,##0.00"),"-","△")&amp;"】"))</f>
        <v>【59.81】</v>
      </c>
      <c r="CW6" s="22">
        <f>IF(CW7="",NA(),CW7)</f>
        <v>93.44</v>
      </c>
      <c r="CX6" s="22">
        <f t="shared" ref="CX6:DF6" si="11">IF(CX7="",NA(),CX7)</f>
        <v>94.06</v>
      </c>
      <c r="CY6" s="22">
        <f t="shared" si="11"/>
        <v>94.58</v>
      </c>
      <c r="CZ6" s="22">
        <f t="shared" si="11"/>
        <v>94.96</v>
      </c>
      <c r="DA6" s="22">
        <f t="shared" si="11"/>
        <v>94.59</v>
      </c>
      <c r="DB6" s="22">
        <f t="shared" si="11"/>
        <v>91.48</v>
      </c>
      <c r="DC6" s="22">
        <f t="shared" si="11"/>
        <v>91.64</v>
      </c>
      <c r="DD6" s="22">
        <f t="shared" si="11"/>
        <v>92.09</v>
      </c>
      <c r="DE6" s="22">
        <f t="shared" si="11"/>
        <v>91.76</v>
      </c>
      <c r="DF6" s="22">
        <f t="shared" si="11"/>
        <v>91.22</v>
      </c>
      <c r="DG6" s="21" t="str">
        <f>IF(DG7="","",IF(DG7="-","【-】","【"&amp;SUBSTITUTE(TEXT(DG7,"#,##0.00"),"-","△")&amp;"】"))</f>
        <v>【89.42】</v>
      </c>
      <c r="DH6" s="22">
        <f>IF(DH7="",NA(),DH7)</f>
        <v>42.11</v>
      </c>
      <c r="DI6" s="22">
        <f t="shared" ref="DI6:DQ6" si="12">IF(DI7="",NA(),DI7)</f>
        <v>42.63</v>
      </c>
      <c r="DJ6" s="22">
        <f t="shared" si="12"/>
        <v>41.68</v>
      </c>
      <c r="DK6" s="22">
        <f t="shared" si="12"/>
        <v>42.47</v>
      </c>
      <c r="DL6" s="22">
        <f t="shared" si="12"/>
        <v>43.26</v>
      </c>
      <c r="DM6" s="22">
        <f t="shared" si="12"/>
        <v>51.13</v>
      </c>
      <c r="DN6" s="22">
        <f t="shared" si="12"/>
        <v>51.62</v>
      </c>
      <c r="DO6" s="22">
        <f t="shared" si="12"/>
        <v>52.16</v>
      </c>
      <c r="DP6" s="22">
        <f t="shared" si="12"/>
        <v>52.59</v>
      </c>
      <c r="DQ6" s="22">
        <f t="shared" si="12"/>
        <v>52.74</v>
      </c>
      <c r="DR6" s="21" t="str">
        <f>IF(DR7="","",IF(DR7="-","【-】","【"&amp;SUBSTITUTE(TEXT(DR7,"#,##0.00"),"-","△")&amp;"】"))</f>
        <v>【52.02】</v>
      </c>
      <c r="DS6" s="22">
        <f>IF(DS7="",NA(),DS7)</f>
        <v>7.96</v>
      </c>
      <c r="DT6" s="22">
        <f t="shared" ref="DT6:EB6" si="13">IF(DT7="",NA(),DT7)</f>
        <v>9.15</v>
      </c>
      <c r="DU6" s="22">
        <f t="shared" si="13"/>
        <v>8.59</v>
      </c>
      <c r="DV6" s="22">
        <f t="shared" si="13"/>
        <v>12.06</v>
      </c>
      <c r="DW6" s="22">
        <f t="shared" si="13"/>
        <v>15.24</v>
      </c>
      <c r="DX6" s="22">
        <f t="shared" si="13"/>
        <v>22.41</v>
      </c>
      <c r="DY6" s="22">
        <f t="shared" si="13"/>
        <v>23.68</v>
      </c>
      <c r="DZ6" s="22">
        <f t="shared" si="13"/>
        <v>25.76</v>
      </c>
      <c r="EA6" s="22">
        <f t="shared" si="13"/>
        <v>27.51</v>
      </c>
      <c r="EB6" s="22">
        <f t="shared" si="13"/>
        <v>28.57</v>
      </c>
      <c r="EC6" s="21" t="str">
        <f>IF(EC7="","",IF(EC7="-","【-】","【"&amp;SUBSTITUTE(TEXT(EC7,"#,##0.00"),"-","△")&amp;"】"))</f>
        <v>【25.37】</v>
      </c>
      <c r="ED6" s="22">
        <f>IF(ED7="",NA(),ED7)</f>
        <v>0.67</v>
      </c>
      <c r="EE6" s="22">
        <f t="shared" ref="EE6:EM6" si="14">IF(EE7="",NA(),EE7)</f>
        <v>0.93</v>
      </c>
      <c r="EF6" s="22">
        <f t="shared" si="14"/>
        <v>0.84</v>
      </c>
      <c r="EG6" s="22">
        <f t="shared" si="14"/>
        <v>0.67</v>
      </c>
      <c r="EH6" s="22">
        <f t="shared" si="14"/>
        <v>0.97</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15">
      <c r="A7" s="15"/>
      <c r="B7" s="24">
        <v>2023</v>
      </c>
      <c r="C7" s="24">
        <v>122173</v>
      </c>
      <c r="D7" s="24">
        <v>46</v>
      </c>
      <c r="E7" s="24">
        <v>1</v>
      </c>
      <c r="F7" s="24">
        <v>0</v>
      </c>
      <c r="G7" s="24">
        <v>1</v>
      </c>
      <c r="H7" s="24" t="s">
        <v>93</v>
      </c>
      <c r="I7" s="24" t="s">
        <v>94</v>
      </c>
      <c r="J7" s="24" t="s">
        <v>95</v>
      </c>
      <c r="K7" s="24" t="s">
        <v>96</v>
      </c>
      <c r="L7" s="24" t="s">
        <v>97</v>
      </c>
      <c r="M7" s="24" t="s">
        <v>98</v>
      </c>
      <c r="N7" s="25" t="s">
        <v>99</v>
      </c>
      <c r="O7" s="25">
        <v>94.56</v>
      </c>
      <c r="P7" s="25">
        <v>94.53</v>
      </c>
      <c r="Q7" s="25">
        <v>2266</v>
      </c>
      <c r="R7" s="25">
        <v>435529</v>
      </c>
      <c r="S7" s="25">
        <v>114.74</v>
      </c>
      <c r="T7" s="25">
        <v>3795.79</v>
      </c>
      <c r="U7" s="25">
        <v>411804</v>
      </c>
      <c r="V7" s="25">
        <v>114.74</v>
      </c>
      <c r="W7" s="25">
        <v>3589.02</v>
      </c>
      <c r="X7" s="25">
        <v>127.24</v>
      </c>
      <c r="Y7" s="25">
        <v>126.61</v>
      </c>
      <c r="Z7" s="25">
        <v>124.78</v>
      </c>
      <c r="AA7" s="25">
        <v>123.76</v>
      </c>
      <c r="AB7" s="25">
        <v>120.9</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665.19</v>
      </c>
      <c r="AU7" s="25">
        <v>769.06</v>
      </c>
      <c r="AV7" s="25">
        <v>649.41</v>
      </c>
      <c r="AW7" s="25">
        <v>880.88</v>
      </c>
      <c r="AX7" s="25">
        <v>823.75</v>
      </c>
      <c r="AY7" s="25">
        <v>250.03</v>
      </c>
      <c r="AZ7" s="25">
        <v>239.45</v>
      </c>
      <c r="BA7" s="25">
        <v>246.01</v>
      </c>
      <c r="BB7" s="25">
        <v>228.89</v>
      </c>
      <c r="BC7" s="25">
        <v>232.66</v>
      </c>
      <c r="BD7" s="25">
        <v>243.36</v>
      </c>
      <c r="BE7" s="25">
        <v>64.430000000000007</v>
      </c>
      <c r="BF7" s="25">
        <v>56.97</v>
      </c>
      <c r="BG7" s="25">
        <v>49.68</v>
      </c>
      <c r="BH7" s="25">
        <v>45.61</v>
      </c>
      <c r="BI7" s="25">
        <v>41.56</v>
      </c>
      <c r="BJ7" s="25">
        <v>254.19</v>
      </c>
      <c r="BK7" s="25">
        <v>259.56</v>
      </c>
      <c r="BL7" s="25">
        <v>248.92</v>
      </c>
      <c r="BM7" s="25">
        <v>251.26</v>
      </c>
      <c r="BN7" s="25">
        <v>255.84</v>
      </c>
      <c r="BO7" s="25">
        <v>265.93</v>
      </c>
      <c r="BP7" s="25">
        <v>124.52</v>
      </c>
      <c r="BQ7" s="25">
        <v>124.73</v>
      </c>
      <c r="BR7" s="25">
        <v>122.58</v>
      </c>
      <c r="BS7" s="25">
        <v>117.99</v>
      </c>
      <c r="BT7" s="25">
        <v>107.4</v>
      </c>
      <c r="BU7" s="25">
        <v>107.42</v>
      </c>
      <c r="BV7" s="25">
        <v>105.07</v>
      </c>
      <c r="BW7" s="25">
        <v>107.54</v>
      </c>
      <c r="BX7" s="25">
        <v>101.93</v>
      </c>
      <c r="BY7" s="25">
        <v>102.36</v>
      </c>
      <c r="BZ7" s="25">
        <v>97.82</v>
      </c>
      <c r="CA7" s="25">
        <v>147.86000000000001</v>
      </c>
      <c r="CB7" s="25">
        <v>143.5</v>
      </c>
      <c r="CC7" s="25">
        <v>147.15</v>
      </c>
      <c r="CD7" s="25">
        <v>144.94999999999999</v>
      </c>
      <c r="CE7" s="25">
        <v>150.24</v>
      </c>
      <c r="CF7" s="25">
        <v>157.19</v>
      </c>
      <c r="CG7" s="25">
        <v>153.71</v>
      </c>
      <c r="CH7" s="25">
        <v>155.9</v>
      </c>
      <c r="CI7" s="25">
        <v>162.47</v>
      </c>
      <c r="CJ7" s="25">
        <v>165.52</v>
      </c>
      <c r="CK7" s="25">
        <v>177.56</v>
      </c>
      <c r="CL7" s="25">
        <v>85.81</v>
      </c>
      <c r="CM7" s="25">
        <v>85.03</v>
      </c>
      <c r="CN7" s="25">
        <v>84.6</v>
      </c>
      <c r="CO7" s="25">
        <v>83.6</v>
      </c>
      <c r="CP7" s="25">
        <v>83.74</v>
      </c>
      <c r="CQ7" s="25">
        <v>63.16</v>
      </c>
      <c r="CR7" s="25">
        <v>64.41</v>
      </c>
      <c r="CS7" s="25">
        <v>64.11</v>
      </c>
      <c r="CT7" s="25">
        <v>63.81</v>
      </c>
      <c r="CU7" s="25">
        <v>63.58</v>
      </c>
      <c r="CV7" s="25">
        <v>59.81</v>
      </c>
      <c r="CW7" s="25">
        <v>93.44</v>
      </c>
      <c r="CX7" s="25">
        <v>94.06</v>
      </c>
      <c r="CY7" s="25">
        <v>94.58</v>
      </c>
      <c r="CZ7" s="25">
        <v>94.96</v>
      </c>
      <c r="DA7" s="25">
        <v>94.59</v>
      </c>
      <c r="DB7" s="25">
        <v>91.48</v>
      </c>
      <c r="DC7" s="25">
        <v>91.64</v>
      </c>
      <c r="DD7" s="25">
        <v>92.09</v>
      </c>
      <c r="DE7" s="25">
        <v>91.76</v>
      </c>
      <c r="DF7" s="25">
        <v>91.22</v>
      </c>
      <c r="DG7" s="25">
        <v>89.42</v>
      </c>
      <c r="DH7" s="25">
        <v>42.11</v>
      </c>
      <c r="DI7" s="25">
        <v>42.63</v>
      </c>
      <c r="DJ7" s="25">
        <v>41.68</v>
      </c>
      <c r="DK7" s="25">
        <v>42.47</v>
      </c>
      <c r="DL7" s="25">
        <v>43.26</v>
      </c>
      <c r="DM7" s="25">
        <v>51.13</v>
      </c>
      <c r="DN7" s="25">
        <v>51.62</v>
      </c>
      <c r="DO7" s="25">
        <v>52.16</v>
      </c>
      <c r="DP7" s="25">
        <v>52.59</v>
      </c>
      <c r="DQ7" s="25">
        <v>52.74</v>
      </c>
      <c r="DR7" s="25">
        <v>52.02</v>
      </c>
      <c r="DS7" s="25">
        <v>7.96</v>
      </c>
      <c r="DT7" s="25">
        <v>9.15</v>
      </c>
      <c r="DU7" s="25">
        <v>8.59</v>
      </c>
      <c r="DV7" s="25">
        <v>12.06</v>
      </c>
      <c r="DW7" s="25">
        <v>15.24</v>
      </c>
      <c r="DX7" s="25">
        <v>22.41</v>
      </c>
      <c r="DY7" s="25">
        <v>23.68</v>
      </c>
      <c r="DZ7" s="25">
        <v>25.76</v>
      </c>
      <c r="EA7" s="25">
        <v>27.51</v>
      </c>
      <c r="EB7" s="25">
        <v>28.57</v>
      </c>
      <c r="EC7" s="25">
        <v>25.37</v>
      </c>
      <c r="ED7" s="25">
        <v>0.67</v>
      </c>
      <c r="EE7" s="25">
        <v>0.93</v>
      </c>
      <c r="EF7" s="25">
        <v>0.84</v>
      </c>
      <c r="EG7" s="25">
        <v>0.67</v>
      </c>
      <c r="EH7" s="25">
        <v>0.97</v>
      </c>
      <c r="EI7" s="25">
        <v>0.73</v>
      </c>
      <c r="EJ7" s="25">
        <v>0.79</v>
      </c>
      <c r="EK7" s="25">
        <v>0.75</v>
      </c>
      <c r="EL7" s="25">
        <v>0.78</v>
      </c>
      <c r="EM7" s="25">
        <v>0.73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2025-01-24T06:47:12Z</dcterms:created>
  <dcterms:modified xsi:type="dcterms:W3CDTF">2025-02-17T01:20:40Z</dcterms:modified>
  <cp:category/>
</cp:coreProperties>
</file>