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FGu263KNUFCApggS9cim4fH90oTLyqgSVsTG02RqBu5eLRo6EE1/AOVW2ERU7RlpzFjtTdf+npxpQdSZZxYOw==" workbookSaltValue="3srpeCDG47O/wapD8t359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<sst xmlns="http://schemas.openxmlformats.org/spreadsheetml/2006/main" xmlns:r="http://schemas.openxmlformats.org/officeDocument/2006/relationships" count="114" uniqueCount="114">
  <si>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</si>
  <si>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</si>
  <si>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</si>
  <si>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</si>
  <si>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</si>
  <si>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</si>
  <si>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</si>
  <si>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</si>
  <si>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</si>
  <si>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</si>
  <si>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</si>
  <si>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</si>
  <si>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</si>
  <si>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</si>
  <si>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</si>
  <si>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</si>
  <si>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</si>
  <si>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</si>
  <si>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</si>
  <si>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</si>
  <si>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</si>
  <si>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</si>
  <si>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</si>
  <si>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</si>
  <si>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</si>
  <si>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</si>
  <si>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</si>
  <si>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</si>
  <si>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</si>
  <si>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</si>
  <si>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</si>
  <si>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</si>
  <si>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①経常収支比率については、</t>
    </r>
    <r>
      <rPr>
        <sz val="11"/>
        <color theme="1"/>
        <rFont val="ＭＳ ゴシック"/>
      </rPr>
      <t>100％を超え平均値よりも上回っているが、一般会計繰入金に依存している状況であるため、費用の削減などにより健全経営に向けて取り組んでいく。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④企業債残高対事業規模比率は、企業債の償還に要する資金の全部を一般会計等において負担することとしているため、0となっている。
⑤経費回収率は100％を下回っており、昨今の経済情勢、更新投資を反映した汚水処理費に対し、適正な使用料収入の確保に努める。
⑥汚水処理原価については、前年度より汚水維持管理費が下がり類似団体よりも低い値となっているが、維持管理費の削減と有収水量の確保に努める。
⑦施設利用率は、類似団体よりも上回っており、適正であると思われる。
⑧水洗化率は、法適用前と比較してほぼ横ばいとなっており平均値を下回っている。現在処理区域内の未接続者に対し、継続して水洗化の広報活動を実施しさらなる向上を目指す。</t>
    </r>
    <rPh sb="1" eb="3">
      <t>ケイジョウ</t>
    </rPh>
    <rPh sb="3" eb="5">
      <t>シュウシ</t>
    </rPh>
    <rPh sb="5" eb="7">
      <t>ヒリツ</t>
    </rPh>
    <rPh sb="18" eb="19">
      <t>コ</t>
    </rPh>
    <rPh sb="20" eb="22">
      <t>ヘイキン</t>
    </rPh>
    <rPh sb="22" eb="23">
      <t>チ</t>
    </rPh>
    <rPh sb="34" eb="38">
      <t>イッパンカイケイ</t>
    </rPh>
    <rPh sb="38" eb="41">
      <t>クリイレキン</t>
    </rPh>
    <rPh sb="42" eb="44">
      <t>イゾン</t>
    </rPh>
    <rPh sb="48" eb="50">
      <t>ジョウキョウ</t>
    </rPh>
    <rPh sb="61" eb="63">
      <t>ヒヨウ</t>
    </rPh>
    <rPh sb="64" eb="66">
      <t>サクゲン</t>
    </rPh>
    <rPh sb="68" eb="69">
      <t>サラ</t>
    </rPh>
    <rPh sb="71" eb="73">
      <t>ケンゼン</t>
    </rPh>
    <rPh sb="73" eb="75">
      <t>ケイエイ</t>
    </rPh>
    <rPh sb="76" eb="77">
      <t>ム</t>
    </rPh>
    <rPh sb="79" eb="80">
      <t>ト</t>
    </rPh>
    <rPh sb="81" eb="82">
      <t>ク</t>
    </rPh>
    <rPh sb="89" eb="91">
      <t>ルイセキ</t>
    </rPh>
    <rPh sb="91" eb="94">
      <t>ケッソンキン</t>
    </rPh>
    <rPh sb="94" eb="96">
      <t>ヒリツ</t>
    </rPh>
    <rPh sb="98" eb="100">
      <t>ルイセキ</t>
    </rPh>
    <rPh sb="100" eb="103">
      <t>ケッソンキン</t>
    </rPh>
    <rPh sb="104" eb="106">
      <t>ハッセイ</t>
    </rPh>
    <rPh sb="124" eb="126">
      <t>リュウドウ</t>
    </rPh>
    <rPh sb="126" eb="128">
      <t>ヒリツ</t>
    </rPh>
    <rPh sb="134" eb="136">
      <t>ナイブ</t>
    </rPh>
    <rPh sb="136" eb="138">
      <t>リュウホ</t>
    </rPh>
    <rPh sb="138" eb="140">
      <t>シキン</t>
    </rPh>
    <rPh sb="143" eb="145">
      <t>ゲンキン</t>
    </rPh>
    <rPh sb="145" eb="147">
      <t>ヨキン</t>
    </rPh>
    <rPh sb="148" eb="149">
      <t>スク</t>
    </rPh>
    <rPh sb="154" eb="155">
      <t>クワ</t>
    </rPh>
    <rPh sb="157" eb="159">
      <t>ケンセツ</t>
    </rPh>
    <rPh sb="159" eb="161">
      <t>カイリョウ</t>
    </rPh>
    <rPh sb="161" eb="162">
      <t>ヒ</t>
    </rPh>
    <rPh sb="163" eb="164">
      <t>ア</t>
    </rPh>
    <rPh sb="169" eb="171">
      <t>キギョウ</t>
    </rPh>
    <rPh sb="171" eb="172">
      <t>サイ</t>
    </rPh>
    <rPh sb="173" eb="175">
      <t>ショウカン</t>
    </rPh>
    <rPh sb="176" eb="178">
      <t>タガク</t>
    </rPh>
    <rPh sb="333" eb="335">
      <t>ゼンネン</t>
    </rPh>
    <rPh sb="335" eb="336">
      <t>ド</t>
    </rPh>
    <rPh sb="346" eb="347">
      <t>サ</t>
    </rPh>
    <rPh sb="434" eb="436">
      <t>シセツ</t>
    </rPh>
    <rPh sb="436" eb="439">
      <t>リヨウリツ</t>
    </rPh>
    <rPh sb="441" eb="443">
      <t>ルイジ</t>
    </rPh>
    <rPh sb="443" eb="445">
      <t>ダンタイ</t>
    </rPh>
    <rPh sb="448" eb="450">
      <t>ウワマワ</t>
    </rPh>
    <rPh sb="455" eb="457">
      <t>テキセイ</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</si>
  <si>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</si>
  <si>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</si>
  <si>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</si>
  <si>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</si>
  <si>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</si>
  <si>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</si>
  <si>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r>
      <t>　施設の老朽化</t>
    </r>
    <r>
      <rPr>
        <sz val="11"/>
        <color theme="1"/>
        <rFont val="ＭＳ ゴシック"/>
      </rPr>
      <t>が進んでいるため、補助制度を活用した計画的な改修が必要である。また、事業の性質上、人口密集地である市街地ではなく農村部での事業実施となるため、公共下水道と比較して料金収入に対する事業費が高コストとなる。
　行政人口の減少に伴い処理区域内人口は減少傾向にあり、大幅な料金収入の増加は見込めない状況にあるが、料金収入の確保に向け、水洗化率の低い地区の接続率向上に努める必要がある。
　令和2年4月1日より地方公営企業法の一部（財務）適用をした。これにより経営状況や財務状態を明確化し、経営効率の最適化を図りたい。</t>
    </r>
    <rPh sb="8" eb="9">
      <t>スス</t>
    </rPh>
    <rPh sb="56" eb="59">
      <t>シガイチ</t>
    </rPh>
    <rPh sb="159" eb="163">
      <t>リョウキンシュウニュウ</t>
    </rPh>
    <rPh sb="164" eb="166">
      <t>カクホ</t>
    </rPh>
    <rPh sb="167" eb="168">
      <t>ム</t>
    </rPh>
    <rPh sb="186" eb="187">
      <t>ツト</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</si>
  <si>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</si>
  <si>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</si>
  <si>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</si>
  <si>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</si>
  <si>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</si>
  <si>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</si>
  <si>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</si>
  <si>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</si>
  <si>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</si>
  <si>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</si>
  <si>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</si>
  <si>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</si>
  <si>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</si>
  <si>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</si>
  <si>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</si>
  <si>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</si>
  <si>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</si>
  <si>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</si>
  <si>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</si>
  <si>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</si>
  <si>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</si>
  <si>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</si>
  <si>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</si>
  <si>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</si>
  <si>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</si>
  <si>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</si>
  <si>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</si>
  <si>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</si>
  <si>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</si>
  <si>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</si>
  <si>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</si>
  <si>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</si>
  <si>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</si>
  <si>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</si>
  <si>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</si>
  <si>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</si>
  <si>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</si>
  <si>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</si>
  <si>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</si>
  <si>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</si>
  <si>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</si>
  <si>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</si>
  <si>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</si>
  <si>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</si>
  <si>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</si>
  <si>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</si>
  <si>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</si>
  <si>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</si>
  <si>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</si>
  <si>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</si>
  <si>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</si>
  <si>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</si>
  <si>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</si>
  <si>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</si>
  <si>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</si>
  <si>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</si>
  <si>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</si>
  <si>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香取市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</si>
  <si>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</si>
  <si>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</si>
  <si>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</si>
  <si>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</si>
  <si>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</si>
  <si>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</si>
  <si>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</si>
  <si>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</si>
  <si>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</si>
  <si>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</si>
  <si>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</si>
  <si>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</si>
  <si>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</si>
  <si>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</si>
  <si>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</si>
  <si>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施設の老朽化に伴い計画的な改修が必要であることから、平成28年度に実施した機能診断を踏まえ、平成29年度に最適整備構想を策定した。令和元年度より各施設の機能強化事業計画を策定し、令和3年度以降実施設計に着手し、</t>
    </r>
    <r>
      <rPr>
        <sz val="11"/>
        <color theme="1"/>
        <rFont val="ＭＳ ゴシック"/>
      </rPr>
      <t>令和4年度からは更新工事等にも着手しており、計画に基づき順次施工予定である。</t>
    </r>
    <rPh sb="121" eb="123">
      <t>チャクシュ</t>
    </rPh>
    <rPh sb="128" eb="130">
      <t>ケイカク</t>
    </rPh>
    <rPh sb="131" eb="132">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</si>
</sst>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formatCode="#,##0.00;&quot;△&quot;#,##0.00">
                  <c:v>0</c:v>
                </c:pt>
                <c:pt idx="2" formatCode="#,##0.00;&quot;△&quot;#,##0.00">
                  <c:v>0</c:v>
                </c:pt>
                <c:pt idx="3">
                  <c:v>2.e-002</c:v>
                </c:pt>
                <c:pt idx="4">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2.e-002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60.53</c:v>
                </c:pt>
                <c:pt idx="2">
                  <c:v>61.11</c:v>
                </c:pt>
                <c:pt idx="3">
                  <c:v>58.11</c:v>
                </c:pt>
                <c:pt idx="4">
                  <c:v>58.85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55.26</c:v>
                </c:pt>
                <c:pt idx="2">
                  <c:v>54.54</c:v>
                </c:pt>
                <c:pt idx="3">
                  <c:v>52.9</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86.57</c:v>
                </c:pt>
                <c:pt idx="2">
                  <c:v>86.81</c:v>
                </c:pt>
                <c:pt idx="3">
                  <c:v>87.19</c:v>
                </c:pt>
                <c:pt idx="4">
                  <c:v>87.08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90.52</c:v>
                </c:pt>
                <c:pt idx="2">
                  <c:v>90.3</c:v>
                </c:pt>
                <c:pt idx="3">
                  <c:v>90.3</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113.49</c:v>
                </c:pt>
                <c:pt idx="2">
                  <c:v>112.04</c:v>
                </c:pt>
                <c:pt idx="3">
                  <c:v>120.56</c:v>
                </c:pt>
                <c:pt idx="4">
                  <c:v>122.5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103.09</c:v>
                </c:pt>
                <c:pt idx="2">
                  <c:v>102.11</c:v>
                </c:pt>
                <c:pt idx="3">
                  <c:v>101.91</c:v>
                </c:pt>
                <c:pt idx="4">
                  <c:v>103.07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5.58</c:v>
                </c:pt>
                <c:pt idx="2">
                  <c:v>11.12</c:v>
                </c:pt>
                <c:pt idx="3">
                  <c:v>14.95</c:v>
                </c:pt>
                <c:pt idx="4">
                  <c:v>18.18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24.8</c:v>
                </c:pt>
                <c:pt idx="2">
                  <c:v>28.12</c:v>
                </c:pt>
                <c:pt idx="3">
                  <c:v>28.79</c:v>
                </c:pt>
                <c:pt idx="4">
                  <c:v>30.5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101.24</c:v>
                </c:pt>
                <c:pt idx="2">
                  <c:v>124.9</c:v>
                </c:pt>
                <c:pt idx="3">
                  <c:v>124.8</c:v>
                </c:pt>
                <c:pt idx="4">
                  <c:v>120.64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27.48</c:v>
                </c:pt>
                <c:pt idx="2">
                  <c:v>31.68</c:v>
                </c:pt>
                <c:pt idx="3">
                  <c:v>37.42</c:v>
                </c:pt>
                <c:pt idx="4">
                  <c:v>43.19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37.24</c:v>
                </c:pt>
                <c:pt idx="2">
                  <c:v>33.58</c:v>
                </c:pt>
                <c:pt idx="3">
                  <c:v>35.42</c:v>
                </c:pt>
                <c:pt idx="4">
                  <c:v>39.82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783.8</c:v>
                </c:pt>
                <c:pt idx="2">
                  <c:v>778.81</c:v>
                </c:pt>
                <c:pt idx="3">
                  <c:v>718.49</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45.57</c:v>
                </c:pt>
                <c:pt idx="2">
                  <c:v>51.28</c:v>
                </c:pt>
                <c:pt idx="3">
                  <c:v>48.62</c:v>
                </c:pt>
                <c:pt idx="4">
                  <c:v>49.5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68.11</c:v>
                </c:pt>
                <c:pt idx="2">
                  <c:v>67.23</c:v>
                </c:pt>
                <c:pt idx="3">
                  <c:v>61.82</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253.72</c:v>
                </c:pt>
                <c:pt idx="2">
                  <c:v>227.07</c:v>
                </c:pt>
                <c:pt idx="3">
                  <c:v>251.66</c:v>
                </c:pt>
                <c:pt idx="4">
                  <c:v>244.03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222.41</c:v>
                </c:pt>
                <c:pt idx="2">
                  <c:v>228.21</c:v>
                </c:pt>
                <c:pt idx="3">
                  <c:v>246.9</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香取市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70791</v>
      </c>
      <c r="AM8" s="21"/>
      <c r="AN8" s="21"/>
      <c r="AO8" s="21"/>
      <c r="AP8" s="21"/>
      <c r="AQ8" s="21"/>
      <c r="AR8" s="21"/>
      <c r="AS8" s="21"/>
      <c r="AT8" s="7">
        <f>データ!T6</f>
        <v>262.35000000000002</v>
      </c>
      <c r="AU8" s="7"/>
      <c r="AV8" s="7"/>
      <c r="AW8" s="7"/>
      <c r="AX8" s="7"/>
      <c r="AY8" s="7"/>
      <c r="AZ8" s="7"/>
      <c r="BA8" s="7"/>
      <c r="BB8" s="7">
        <f>データ!U6</f>
        <v>269.83</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84.96</v>
      </c>
      <c r="J10" s="7"/>
      <c r="K10" s="7"/>
      <c r="L10" s="7"/>
      <c r="M10" s="7"/>
      <c r="N10" s="7"/>
      <c r="O10" s="7"/>
      <c r="P10" s="7">
        <f>データ!P6</f>
        <v>4.07</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2857</v>
      </c>
      <c r="AM10" s="21"/>
      <c r="AN10" s="21"/>
      <c r="AO10" s="21"/>
      <c r="AP10" s="21"/>
      <c r="AQ10" s="21"/>
      <c r="AR10" s="21"/>
      <c r="AS10" s="21"/>
      <c r="AT10" s="7">
        <f>データ!W6</f>
        <v>2.58</v>
      </c>
      <c r="AU10" s="7"/>
      <c r="AV10" s="7"/>
      <c r="AW10" s="7"/>
      <c r="AX10" s="7"/>
      <c r="AY10" s="7"/>
      <c r="AZ10" s="7"/>
      <c r="BA10" s="7"/>
      <c r="BB10" s="7">
        <f>データ!X6</f>
        <v>1107.3599999999999</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39</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8rQRkhdsOq0wHd/oOlSwGPWBTJwHrdhM2A3pW0CFaoAhI7uWWNWF+OQAPDskuC1obqccKTGBpOmmJzmyOWBQw==" saltValue="LWxq2QQCIHpQEn21yv4it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58</v>
      </c>
      <c r="D3" s="58" t="s">
        <v>59</v>
      </c>
      <c r="E3" s="58" t="s">
        <v>8</v>
      </c>
      <c r="F3" s="58" t="s">
        <v>7</v>
      </c>
      <c r="G3" s="58" t="s">
        <v>26</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6</v>
      </c>
      <c r="N5" s="66" t="s">
        <v>75</v>
      </c>
      <c r="O5" s="66" t="s">
        <v>76</v>
      </c>
      <c r="P5" s="66" t="s">
        <v>77</v>
      </c>
      <c r="Q5" s="66" t="s">
        <v>78</v>
      </c>
      <c r="R5" s="66" t="s">
        <v>79</v>
      </c>
      <c r="S5" s="66" t="s">
        <v>80</v>
      </c>
      <c r="T5" s="66" t="s">
        <v>81</v>
      </c>
      <c r="U5" s="66" t="s">
        <v>65</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44</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8" s="55" customFormat="1">
      <c r="A6" s="56" t="s">
        <v>96</v>
      </c>
      <c r="B6" s="61">
        <f t="shared" ref="B6:X6" si="1">B7</f>
        <v>2023</v>
      </c>
      <c r="C6" s="61">
        <f t="shared" si="1"/>
        <v>122360</v>
      </c>
      <c r="D6" s="61">
        <f t="shared" si="1"/>
        <v>46</v>
      </c>
      <c r="E6" s="61">
        <f t="shared" si="1"/>
        <v>17</v>
      </c>
      <c r="F6" s="61">
        <f t="shared" si="1"/>
        <v>5</v>
      </c>
      <c r="G6" s="61">
        <f t="shared" si="1"/>
        <v>0</v>
      </c>
      <c r="H6" s="61" t="str">
        <f t="shared" si="1"/>
        <v>千葉県　香取市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84.96</v>
      </c>
      <c r="P6" s="69">
        <f t="shared" si="1"/>
        <v>4.07</v>
      </c>
      <c r="Q6" s="69">
        <f t="shared" si="1"/>
        <v>100</v>
      </c>
      <c r="R6" s="69">
        <f t="shared" si="1"/>
        <v>3850</v>
      </c>
      <c r="S6" s="69">
        <f t="shared" si="1"/>
        <v>70791</v>
      </c>
      <c r="T6" s="69">
        <f t="shared" si="1"/>
        <v>262.35000000000002</v>
      </c>
      <c r="U6" s="69">
        <f t="shared" si="1"/>
        <v>269.83</v>
      </c>
      <c r="V6" s="69">
        <f t="shared" si="1"/>
        <v>2857</v>
      </c>
      <c r="W6" s="69">
        <f t="shared" si="1"/>
        <v>2.58</v>
      </c>
      <c r="X6" s="69">
        <f t="shared" si="1"/>
        <v>1107.3599999999999</v>
      </c>
      <c r="Y6" s="77" t="str">
        <f t="shared" ref="Y6:AH6" si="2">IF(Y7="",NA(),Y7)</f>
        <v>-</v>
      </c>
      <c r="Z6" s="77">
        <f t="shared" si="2"/>
        <v>113.49</v>
      </c>
      <c r="AA6" s="77">
        <f t="shared" si="2"/>
        <v>112.04</v>
      </c>
      <c r="AB6" s="77">
        <f t="shared" si="2"/>
        <v>120.56</v>
      </c>
      <c r="AC6" s="77">
        <f t="shared" si="2"/>
        <v>122.5</v>
      </c>
      <c r="AD6" s="77" t="str">
        <f t="shared" si="2"/>
        <v>-</v>
      </c>
      <c r="AE6" s="77">
        <f t="shared" si="2"/>
        <v>103.09</v>
      </c>
      <c r="AF6" s="77">
        <f t="shared" si="2"/>
        <v>102.11</v>
      </c>
      <c r="AG6" s="77">
        <f t="shared" si="2"/>
        <v>101.91</v>
      </c>
      <c r="AH6" s="77">
        <f t="shared" si="2"/>
        <v>103.07</v>
      </c>
      <c r="AI6" s="69" t="str">
        <f>IF(AI7="","",IF(AI7="-","【-】","【"&amp;SUBSTITUTE(TEXT(AI7,"#,##0.00"),"-","△")&amp;"】"))</f>
        <v>【104.44】</v>
      </c>
      <c r="AJ6" s="77" t="str">
        <f t="shared" ref="AJ6:AS6" si="3">IF(AJ7="",NA(),AJ7)</f>
        <v>-</v>
      </c>
      <c r="AK6" s="69">
        <f t="shared" si="3"/>
        <v>0</v>
      </c>
      <c r="AL6" s="69">
        <f t="shared" si="3"/>
        <v>0</v>
      </c>
      <c r="AM6" s="69">
        <f t="shared" si="3"/>
        <v>0</v>
      </c>
      <c r="AN6" s="69">
        <f t="shared" si="3"/>
        <v>0</v>
      </c>
      <c r="AO6" s="77" t="str">
        <f t="shared" si="3"/>
        <v>-</v>
      </c>
      <c r="AP6" s="77">
        <f t="shared" si="3"/>
        <v>101.24</v>
      </c>
      <c r="AQ6" s="77">
        <f t="shared" si="3"/>
        <v>124.9</v>
      </c>
      <c r="AR6" s="77">
        <f t="shared" si="3"/>
        <v>124.8</v>
      </c>
      <c r="AS6" s="77">
        <f t="shared" si="3"/>
        <v>120.64</v>
      </c>
      <c r="AT6" s="69" t="str">
        <f>IF(AT7="","",IF(AT7="-","【-】","【"&amp;SUBSTITUTE(TEXT(AT7,"#,##0.00"),"-","△")&amp;"】"))</f>
        <v>【124.06】</v>
      </c>
      <c r="AU6" s="77" t="str">
        <f t="shared" ref="AU6:BD6" si="4">IF(AU7="",NA(),AU7)</f>
        <v>-</v>
      </c>
      <c r="AV6" s="77">
        <f t="shared" si="4"/>
        <v>27.48</v>
      </c>
      <c r="AW6" s="77">
        <f t="shared" si="4"/>
        <v>31.68</v>
      </c>
      <c r="AX6" s="77">
        <f t="shared" si="4"/>
        <v>37.42</v>
      </c>
      <c r="AY6" s="77">
        <f t="shared" si="4"/>
        <v>43.19</v>
      </c>
      <c r="AZ6" s="77" t="str">
        <f t="shared" si="4"/>
        <v>-</v>
      </c>
      <c r="BA6" s="77">
        <f t="shared" si="4"/>
        <v>37.24</v>
      </c>
      <c r="BB6" s="77">
        <f t="shared" si="4"/>
        <v>33.58</v>
      </c>
      <c r="BC6" s="77">
        <f t="shared" si="4"/>
        <v>35.42</v>
      </c>
      <c r="BD6" s="77">
        <f t="shared" si="4"/>
        <v>39.82</v>
      </c>
      <c r="BE6" s="69" t="str">
        <f>IF(BE7="","",IF(BE7="-","【-】","【"&amp;SUBSTITUTE(TEXT(BE7,"#,##0.00"),"-","△")&amp;"】"))</f>
        <v>【42.02】</v>
      </c>
      <c r="BF6" s="77" t="str">
        <f t="shared" ref="BF6:BO6" si="5">IF(BF7="",NA(),BF7)</f>
        <v>-</v>
      </c>
      <c r="BG6" s="69">
        <f t="shared" si="5"/>
        <v>0</v>
      </c>
      <c r="BH6" s="69">
        <f t="shared" si="5"/>
        <v>0</v>
      </c>
      <c r="BI6" s="69">
        <f t="shared" si="5"/>
        <v>0</v>
      </c>
      <c r="BJ6" s="69">
        <f t="shared" si="5"/>
        <v>0</v>
      </c>
      <c r="BK6" s="77" t="str">
        <f t="shared" si="5"/>
        <v>-</v>
      </c>
      <c r="BL6" s="77">
        <f t="shared" si="5"/>
        <v>783.8</v>
      </c>
      <c r="BM6" s="77">
        <f t="shared" si="5"/>
        <v>778.81</v>
      </c>
      <c r="BN6" s="77">
        <f t="shared" si="5"/>
        <v>718.49</v>
      </c>
      <c r="BO6" s="77">
        <f t="shared" si="5"/>
        <v>743.31</v>
      </c>
      <c r="BP6" s="69" t="str">
        <f>IF(BP7="","",IF(BP7="-","【-】","【"&amp;SUBSTITUTE(TEXT(BP7,"#,##0.00"),"-","△")&amp;"】"))</f>
        <v>【785.10】</v>
      </c>
      <c r="BQ6" s="77" t="str">
        <f t="shared" ref="BQ6:BZ6" si="6">IF(BQ7="",NA(),BQ7)</f>
        <v>-</v>
      </c>
      <c r="BR6" s="77">
        <f t="shared" si="6"/>
        <v>45.57</v>
      </c>
      <c r="BS6" s="77">
        <f t="shared" si="6"/>
        <v>51.28</v>
      </c>
      <c r="BT6" s="77">
        <f t="shared" si="6"/>
        <v>48.62</v>
      </c>
      <c r="BU6" s="77">
        <f t="shared" si="6"/>
        <v>49.5</v>
      </c>
      <c r="BV6" s="77" t="str">
        <f t="shared" si="6"/>
        <v>-</v>
      </c>
      <c r="BW6" s="77">
        <f t="shared" si="6"/>
        <v>68.11</v>
      </c>
      <c r="BX6" s="77">
        <f t="shared" si="6"/>
        <v>67.23</v>
      </c>
      <c r="BY6" s="77">
        <f t="shared" si="6"/>
        <v>61.82</v>
      </c>
      <c r="BZ6" s="77">
        <f t="shared" si="6"/>
        <v>61.15</v>
      </c>
      <c r="CA6" s="69" t="str">
        <f>IF(CA7="","",IF(CA7="-","【-】","【"&amp;SUBSTITUTE(TEXT(CA7,"#,##0.00"),"-","△")&amp;"】"))</f>
        <v>【56.93】</v>
      </c>
      <c r="CB6" s="77" t="str">
        <f t="shared" ref="CB6:CK6" si="7">IF(CB7="",NA(),CB7)</f>
        <v>-</v>
      </c>
      <c r="CC6" s="77">
        <f t="shared" si="7"/>
        <v>253.72</v>
      </c>
      <c r="CD6" s="77">
        <f t="shared" si="7"/>
        <v>227.07</v>
      </c>
      <c r="CE6" s="77">
        <f t="shared" si="7"/>
        <v>251.66</v>
      </c>
      <c r="CF6" s="77">
        <f t="shared" si="7"/>
        <v>244.03</v>
      </c>
      <c r="CG6" s="77" t="str">
        <f t="shared" si="7"/>
        <v>-</v>
      </c>
      <c r="CH6" s="77">
        <f t="shared" si="7"/>
        <v>222.41</v>
      </c>
      <c r="CI6" s="77">
        <f t="shared" si="7"/>
        <v>228.21</v>
      </c>
      <c r="CJ6" s="77">
        <f t="shared" si="7"/>
        <v>246.9</v>
      </c>
      <c r="CK6" s="77">
        <f t="shared" si="7"/>
        <v>250.43</v>
      </c>
      <c r="CL6" s="69" t="str">
        <f>IF(CL7="","",IF(CL7="-","【-】","【"&amp;SUBSTITUTE(TEXT(CL7,"#,##0.00"),"-","△")&amp;"】"))</f>
        <v>【271.15】</v>
      </c>
      <c r="CM6" s="77" t="str">
        <f t="shared" ref="CM6:CV6" si="8">IF(CM7="",NA(),CM7)</f>
        <v>-</v>
      </c>
      <c r="CN6" s="77">
        <f t="shared" si="8"/>
        <v>60.53</v>
      </c>
      <c r="CO6" s="77">
        <f t="shared" si="8"/>
        <v>61.11</v>
      </c>
      <c r="CP6" s="77">
        <f t="shared" si="8"/>
        <v>58.11</v>
      </c>
      <c r="CQ6" s="77">
        <f t="shared" si="8"/>
        <v>58.85</v>
      </c>
      <c r="CR6" s="77" t="str">
        <f t="shared" si="8"/>
        <v>-</v>
      </c>
      <c r="CS6" s="77">
        <f t="shared" si="8"/>
        <v>55.26</v>
      </c>
      <c r="CT6" s="77">
        <f t="shared" si="8"/>
        <v>54.54</v>
      </c>
      <c r="CU6" s="77">
        <f t="shared" si="8"/>
        <v>52.9</v>
      </c>
      <c r="CV6" s="77">
        <f t="shared" si="8"/>
        <v>52.63</v>
      </c>
      <c r="CW6" s="69" t="str">
        <f>IF(CW7="","",IF(CW7="-","【-】","【"&amp;SUBSTITUTE(TEXT(CW7,"#,##0.00"),"-","△")&amp;"】"))</f>
        <v>【49.87】</v>
      </c>
      <c r="CX6" s="77" t="str">
        <f t="shared" ref="CX6:DG6" si="9">IF(CX7="",NA(),CX7)</f>
        <v>-</v>
      </c>
      <c r="CY6" s="77">
        <f t="shared" si="9"/>
        <v>86.57</v>
      </c>
      <c r="CZ6" s="77">
        <f t="shared" si="9"/>
        <v>86.81</v>
      </c>
      <c r="DA6" s="77">
        <f t="shared" si="9"/>
        <v>87.19</v>
      </c>
      <c r="DB6" s="77">
        <f t="shared" si="9"/>
        <v>87.08</v>
      </c>
      <c r="DC6" s="77" t="str">
        <f t="shared" si="9"/>
        <v>-</v>
      </c>
      <c r="DD6" s="77">
        <f t="shared" si="9"/>
        <v>90.52</v>
      </c>
      <c r="DE6" s="77">
        <f t="shared" si="9"/>
        <v>90.3</v>
      </c>
      <c r="DF6" s="77">
        <f t="shared" si="9"/>
        <v>90.3</v>
      </c>
      <c r="DG6" s="77">
        <f t="shared" si="9"/>
        <v>90.32</v>
      </c>
      <c r="DH6" s="69" t="str">
        <f>IF(DH7="","",IF(DH7="-","【-】","【"&amp;SUBSTITUTE(TEXT(DH7,"#,##0.00"),"-","△")&amp;"】"))</f>
        <v>【87.54】</v>
      </c>
      <c r="DI6" s="77" t="str">
        <f t="shared" ref="DI6:DR6" si="10">IF(DI7="",NA(),DI7)</f>
        <v>-</v>
      </c>
      <c r="DJ6" s="77">
        <f t="shared" si="10"/>
        <v>5.58</v>
      </c>
      <c r="DK6" s="77">
        <f t="shared" si="10"/>
        <v>11.12</v>
      </c>
      <c r="DL6" s="77">
        <f t="shared" si="10"/>
        <v>14.95</v>
      </c>
      <c r="DM6" s="77">
        <f t="shared" si="10"/>
        <v>18.18</v>
      </c>
      <c r="DN6" s="77" t="str">
        <f t="shared" si="10"/>
        <v>-</v>
      </c>
      <c r="DO6" s="77">
        <f t="shared" si="10"/>
        <v>24.8</v>
      </c>
      <c r="DP6" s="77">
        <f t="shared" si="10"/>
        <v>28.12</v>
      </c>
      <c r="DQ6" s="77">
        <f t="shared" si="10"/>
        <v>28.79</v>
      </c>
      <c r="DR6" s="77">
        <f t="shared" si="10"/>
        <v>30.5</v>
      </c>
      <c r="DS6" s="69" t="str">
        <f>IF(DS7="","",IF(DS7="-","【-】","【"&amp;SUBSTITUTE(TEXT(DS7,"#,##0.00"),"-","△")&amp;"】"))</f>
        <v>【28.42】</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69">
        <f t="shared" si="11"/>
        <v>0</v>
      </c>
      <c r="ED6" s="69" t="str">
        <f>IF(ED7="","",IF(ED7="-","【-】","【"&amp;SUBSTITUTE(TEXT(ED7,"#,##0.00"),"-","△")&amp;"】"))</f>
        <v>【0.08】</v>
      </c>
      <c r="EE6" s="77" t="str">
        <f t="shared" ref="EE6:EN6" si="12">IF(EE7="",NA(),EE7)</f>
        <v>-</v>
      </c>
      <c r="EF6" s="69">
        <f t="shared" si="12"/>
        <v>0</v>
      </c>
      <c r="EG6" s="69">
        <f t="shared" si="12"/>
        <v>0</v>
      </c>
      <c r="EH6" s="77">
        <f t="shared" si="12"/>
        <v>2.e-002</v>
      </c>
      <c r="EI6" s="77">
        <f t="shared" si="12"/>
        <v>2.e-002</v>
      </c>
      <c r="EJ6" s="77" t="str">
        <f t="shared" si="12"/>
        <v>-</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122360</v>
      </c>
      <c r="D7" s="62">
        <v>46</v>
      </c>
      <c r="E7" s="62">
        <v>17</v>
      </c>
      <c r="F7" s="62">
        <v>5</v>
      </c>
      <c r="G7" s="62">
        <v>0</v>
      </c>
      <c r="H7" s="62" t="s">
        <v>97</v>
      </c>
      <c r="I7" s="62" t="s">
        <v>98</v>
      </c>
      <c r="J7" s="62" t="s">
        <v>99</v>
      </c>
      <c r="K7" s="62" t="s">
        <v>100</v>
      </c>
      <c r="L7" s="62" t="s">
        <v>101</v>
      </c>
      <c r="M7" s="62" t="s">
        <v>102</v>
      </c>
      <c r="N7" s="70" t="s">
        <v>103</v>
      </c>
      <c r="O7" s="70">
        <v>84.96</v>
      </c>
      <c r="P7" s="70">
        <v>4.07</v>
      </c>
      <c r="Q7" s="70">
        <v>100</v>
      </c>
      <c r="R7" s="70">
        <v>3850</v>
      </c>
      <c r="S7" s="70">
        <v>70791</v>
      </c>
      <c r="T7" s="70">
        <v>262.35000000000002</v>
      </c>
      <c r="U7" s="70">
        <v>269.83</v>
      </c>
      <c r="V7" s="70">
        <v>2857</v>
      </c>
      <c r="W7" s="70">
        <v>2.58</v>
      </c>
      <c r="X7" s="70">
        <v>1107.3599999999999</v>
      </c>
      <c r="Y7" s="70" t="s">
        <v>103</v>
      </c>
      <c r="Z7" s="70">
        <v>113.49</v>
      </c>
      <c r="AA7" s="70">
        <v>112.04</v>
      </c>
      <c r="AB7" s="70">
        <v>120.56</v>
      </c>
      <c r="AC7" s="70">
        <v>122.5</v>
      </c>
      <c r="AD7" s="70" t="s">
        <v>103</v>
      </c>
      <c r="AE7" s="70">
        <v>103.09</v>
      </c>
      <c r="AF7" s="70">
        <v>102.11</v>
      </c>
      <c r="AG7" s="70">
        <v>101.91</v>
      </c>
      <c r="AH7" s="70">
        <v>103.07</v>
      </c>
      <c r="AI7" s="70">
        <v>104.44</v>
      </c>
      <c r="AJ7" s="70" t="s">
        <v>103</v>
      </c>
      <c r="AK7" s="70">
        <v>0</v>
      </c>
      <c r="AL7" s="70">
        <v>0</v>
      </c>
      <c r="AM7" s="70">
        <v>0</v>
      </c>
      <c r="AN7" s="70">
        <v>0</v>
      </c>
      <c r="AO7" s="70" t="s">
        <v>103</v>
      </c>
      <c r="AP7" s="70">
        <v>101.24</v>
      </c>
      <c r="AQ7" s="70">
        <v>124.9</v>
      </c>
      <c r="AR7" s="70">
        <v>124.8</v>
      </c>
      <c r="AS7" s="70">
        <v>120.64</v>
      </c>
      <c r="AT7" s="70">
        <v>124.06</v>
      </c>
      <c r="AU7" s="70" t="s">
        <v>103</v>
      </c>
      <c r="AV7" s="70">
        <v>27.48</v>
      </c>
      <c r="AW7" s="70">
        <v>31.68</v>
      </c>
      <c r="AX7" s="70">
        <v>37.42</v>
      </c>
      <c r="AY7" s="70">
        <v>43.19</v>
      </c>
      <c r="AZ7" s="70" t="s">
        <v>103</v>
      </c>
      <c r="BA7" s="70">
        <v>37.24</v>
      </c>
      <c r="BB7" s="70">
        <v>33.58</v>
      </c>
      <c r="BC7" s="70">
        <v>35.42</v>
      </c>
      <c r="BD7" s="70">
        <v>39.82</v>
      </c>
      <c r="BE7" s="70">
        <v>42.02</v>
      </c>
      <c r="BF7" s="70" t="s">
        <v>103</v>
      </c>
      <c r="BG7" s="70">
        <v>0</v>
      </c>
      <c r="BH7" s="70">
        <v>0</v>
      </c>
      <c r="BI7" s="70">
        <v>0</v>
      </c>
      <c r="BJ7" s="70">
        <v>0</v>
      </c>
      <c r="BK7" s="70" t="s">
        <v>103</v>
      </c>
      <c r="BL7" s="70">
        <v>783.8</v>
      </c>
      <c r="BM7" s="70">
        <v>778.81</v>
      </c>
      <c r="BN7" s="70">
        <v>718.49</v>
      </c>
      <c r="BO7" s="70">
        <v>743.31</v>
      </c>
      <c r="BP7" s="70">
        <v>785.1</v>
      </c>
      <c r="BQ7" s="70" t="s">
        <v>103</v>
      </c>
      <c r="BR7" s="70">
        <v>45.57</v>
      </c>
      <c r="BS7" s="70">
        <v>51.28</v>
      </c>
      <c r="BT7" s="70">
        <v>48.62</v>
      </c>
      <c r="BU7" s="70">
        <v>49.5</v>
      </c>
      <c r="BV7" s="70" t="s">
        <v>103</v>
      </c>
      <c r="BW7" s="70">
        <v>68.11</v>
      </c>
      <c r="BX7" s="70">
        <v>67.23</v>
      </c>
      <c r="BY7" s="70">
        <v>61.82</v>
      </c>
      <c r="BZ7" s="70">
        <v>61.15</v>
      </c>
      <c r="CA7" s="70">
        <v>56.93</v>
      </c>
      <c r="CB7" s="70" t="s">
        <v>103</v>
      </c>
      <c r="CC7" s="70">
        <v>253.72</v>
      </c>
      <c r="CD7" s="70">
        <v>227.07</v>
      </c>
      <c r="CE7" s="70">
        <v>251.66</v>
      </c>
      <c r="CF7" s="70">
        <v>244.03</v>
      </c>
      <c r="CG7" s="70" t="s">
        <v>103</v>
      </c>
      <c r="CH7" s="70">
        <v>222.41</v>
      </c>
      <c r="CI7" s="70">
        <v>228.21</v>
      </c>
      <c r="CJ7" s="70">
        <v>246.9</v>
      </c>
      <c r="CK7" s="70">
        <v>250.43</v>
      </c>
      <c r="CL7" s="70">
        <v>271.14999999999998</v>
      </c>
      <c r="CM7" s="70" t="s">
        <v>103</v>
      </c>
      <c r="CN7" s="70">
        <v>60.53</v>
      </c>
      <c r="CO7" s="70">
        <v>61.11</v>
      </c>
      <c r="CP7" s="70">
        <v>58.11</v>
      </c>
      <c r="CQ7" s="70">
        <v>58.85</v>
      </c>
      <c r="CR7" s="70" t="s">
        <v>103</v>
      </c>
      <c r="CS7" s="70">
        <v>55.26</v>
      </c>
      <c r="CT7" s="70">
        <v>54.54</v>
      </c>
      <c r="CU7" s="70">
        <v>52.9</v>
      </c>
      <c r="CV7" s="70">
        <v>52.63</v>
      </c>
      <c r="CW7" s="70">
        <v>49.87</v>
      </c>
      <c r="CX7" s="70" t="s">
        <v>103</v>
      </c>
      <c r="CY7" s="70">
        <v>86.57</v>
      </c>
      <c r="CZ7" s="70">
        <v>86.81</v>
      </c>
      <c r="DA7" s="70">
        <v>87.19</v>
      </c>
      <c r="DB7" s="70">
        <v>87.08</v>
      </c>
      <c r="DC7" s="70" t="s">
        <v>103</v>
      </c>
      <c r="DD7" s="70">
        <v>90.52</v>
      </c>
      <c r="DE7" s="70">
        <v>90.3</v>
      </c>
      <c r="DF7" s="70">
        <v>90.3</v>
      </c>
      <c r="DG7" s="70">
        <v>90.32</v>
      </c>
      <c r="DH7" s="70">
        <v>87.54</v>
      </c>
      <c r="DI7" s="70" t="s">
        <v>103</v>
      </c>
      <c r="DJ7" s="70">
        <v>5.58</v>
      </c>
      <c r="DK7" s="70">
        <v>11.12</v>
      </c>
      <c r="DL7" s="70">
        <v>14.95</v>
      </c>
      <c r="DM7" s="70">
        <v>18.18</v>
      </c>
      <c r="DN7" s="70" t="s">
        <v>103</v>
      </c>
      <c r="DO7" s="70">
        <v>24.8</v>
      </c>
      <c r="DP7" s="70">
        <v>28.12</v>
      </c>
      <c r="DQ7" s="70">
        <v>28.79</v>
      </c>
      <c r="DR7" s="70">
        <v>30.5</v>
      </c>
      <c r="DS7" s="70">
        <v>28.42</v>
      </c>
      <c r="DT7" s="70" t="s">
        <v>103</v>
      </c>
      <c r="DU7" s="70">
        <v>0</v>
      </c>
      <c r="DV7" s="70">
        <v>0</v>
      </c>
      <c r="DW7" s="70">
        <v>0</v>
      </c>
      <c r="DX7" s="70">
        <v>0</v>
      </c>
      <c r="DY7" s="70" t="s">
        <v>103</v>
      </c>
      <c r="DZ7" s="70">
        <v>0</v>
      </c>
      <c r="EA7" s="70">
        <v>0</v>
      </c>
      <c r="EB7" s="70">
        <v>0</v>
      </c>
      <c r="EC7" s="70">
        <v>0</v>
      </c>
      <c r="ED7" s="70">
        <v>8.e-002</v>
      </c>
      <c r="EE7" s="70" t="s">
        <v>103</v>
      </c>
      <c r="EF7" s="70">
        <v>0</v>
      </c>
      <c r="EG7" s="70">
        <v>0</v>
      </c>
      <c r="EH7" s="70">
        <v>2.e-002</v>
      </c>
      <c r="EI7" s="70">
        <v>2.e-002</v>
      </c>
      <c r="EJ7" s="70" t="s">
        <v>103</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2025-01-24T07:16:57Z</dcterms:created>
  <dcterms:modified xsi:type="dcterms:W3CDTF">2025-01-30T06:59:03Z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2025-01-30T06:59:03Z</vt:filetime>
  </property>
</Properties>
</file>