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98.12\zaisei7\070-地方公会計（６班フォルダから）\R3\800-公表関係\20220325 HP\★掲載データ\"/>
    </mc:Choice>
  </mc:AlternateContent>
  <bookViews>
    <workbookView xWindow="1860" yWindow="0" windowWidth="14640" windowHeight="6210" activeTab="3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8" i="6"/>
  <c r="R45" i="6"/>
  <c r="R39" i="6"/>
  <c r="R38" i="6"/>
  <c r="R35" i="6"/>
  <c r="R30" i="6"/>
  <c r="R26" i="6"/>
  <c r="R21" i="6"/>
  <c r="R16" i="6"/>
  <c r="AE69" i="5" l="1"/>
  <c r="AD46" i="5"/>
  <c r="AD15" i="5"/>
  <c r="Q16" i="8"/>
  <c r="W20" i="7"/>
  <c r="R15" i="6"/>
  <c r="R14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<sst xmlns="http://schemas.openxmlformats.org/spreadsheetml/2006/main" count="520" uniqueCount="351">
  <si>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</si>
  <si>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</si>
  <si>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</si>
  <si>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</si>
  <si>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</si>
  <si>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</si>
  <si>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</si>
  <si>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</si>
  <si>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</si>
  <si>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</si>
  <si>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</si>
  <si>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</si>
  <si>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</si>
  <si>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</si>
  <si>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</si>
  <si>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</si>
  <si>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</si>
  <si>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</si>
  <si>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</si>
  <si>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</si>
  <si>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</si>
  <si>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</si>
  <si>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</si>
  <si>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</si>
  <si>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</si>
  <si>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</si>
  <si>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</si>
  <si>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</si>
  <si>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</si>
  <si>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</si>
  <si>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</si>
  <si>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</si>
  <si>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</si>
  <si>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</si>
  <si>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</si>
  <si>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</si>
  <si>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</si>
  <si>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</si>
  <si>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</si>
  <si>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</si>
  <si>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</si>
  <si>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</si>
  <si>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</si>
  <si>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</si>
  <si>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</si>
  <si>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</si>
  <si>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</si>
  <si>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</si>
  <si>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</si>
  <si>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</si>
  <si>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</si>
  <si>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</si>
  <si>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</si>
  <si>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</si>
  <si>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</si>
  <si>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</si>
  <si>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</si>
  <si>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</si>
  <si>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</si>
  <si>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</si>
  <si>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</si>
  <si>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</si>
  <si>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</si>
  <si>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</si>
  <si>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</si>
  <si>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</si>
  <si>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</si>
  <si>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</si>
  <si>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</si>
  <si>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</si>
  <si>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</si>
  <si>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</si>
  <si>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</si>
  <si>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</si>
  <si>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</si>
  <si>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</si>
  <si>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</si>
  <si>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</si>
  <si>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</si>
  <si>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</si>
  <si>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</si>
  <si>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</si>
  <si>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</si>
  <si>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</si>
  <si>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</si>
  <si>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</si>
  <si>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</si>
  <si>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</si>
  <si>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</si>
  <si>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</si>
  <si>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</si>
  <si>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</si>
  <si>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</si>
  <si>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</si>
  <si>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</si>
  <si>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</si>
  <si>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</si>
  <si>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</si>
  <si>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</si>
  <si>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</si>
  <si>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</si>
  <si>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</si>
  <si>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</si>
  <si>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</si>
  <si>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</si>
  <si>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</si>
  <si>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</si>
  <si>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</si>
  <si>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</si>
  <si>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</si>
  <si>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</si>
  <si>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</si>
  <si>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</si>
  <si>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</si>
  <si>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</si>
  <si>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</si>
  <si>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</si>
  <si>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</si>
  <si>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</si>
  <si>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</si>
  <si>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</si>
  <si>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</si>
  <si>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</si>
  <si>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</si>
  <si>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</si>
  <si>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</si>
  <si>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</si>
  <si>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</si>
  <si>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</si>
  <si>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</si>
  <si>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</si>
  <si>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</si>
  <si>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</si>
  <si>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</si>
  <si>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</si>
  <si>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</si>
  <si>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</si>
  <si>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</si>
  <si>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</si>
  <si>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</si>
  <si>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</si>
  <si>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</si>
  <si>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</si>
  <si>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</si>
  <si>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</si>
  <si>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</si>
  <si>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</si>
  <si>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</si>
  <si>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</si>
  <si>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</si>
  <si>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</si>
  <si>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</si>
  <si>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</si>
  <si>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</si>
  <si>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</si>
  <si>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</si>
  <si>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</si>
  <si>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</si>
  <si>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</si>
  <si>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</si>
  <si>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</si>
  <si>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</si>
  <si>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</si>
  <si>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</si>
  <si>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</si>
  <si>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</si>
  <si>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</si>
  <si>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</si>
  <si>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</si>
  <si>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</si>
  <si>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</si>
  <si>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</si>
  <si>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</si>
  <si>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</si>
  <si>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</si>
  <si>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</si>
  <si>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</si>
  <si>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</si>
  <si>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</si>
  <si>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</si>
  <si>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</si>
  <si>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</si>
  <si>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</si>
  <si>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</si>
  <si>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</si>
  <si>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</si>
  <si>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</si>
  <si>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</si>
  <si>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</si>
  <si>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</si>
  <si>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</si>
  <si>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</si>
  <si>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</si>
  <si>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</si>
  <si>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</si>
  <si>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</si>
  <si>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</si>
  <si>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</si>
  <si>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</si>
  <si>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</si>
  <si>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</si>
  <si>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</si>
  <si>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</si>
  <si>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</si>
  <si>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</si>
  <si>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</si>
  <si>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</si>
  <si>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</si>
  <si>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</si>
  <si>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</si>
  <si>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</si>
  <si>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</si>
  <si>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</si>
  <si>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</si>
  <si>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</si>
  <si>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</si>
  <si>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</si>
  <si>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</si>
  <si>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</si>
  <si>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</si>
  <si>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</si>
  <si>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</si>
  <si>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</si>
  <si>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</si>
  <si>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</si>
  <si>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</si>
  <si>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</si>
  <si>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</si>
  <si>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</si>
  <si>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</si>
  <si>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</si>
  <si>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</si>
  <si>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</si>
  <si>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</si>
  <si>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</si>
  <si>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</si>
  <si>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</si>
  <si>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</si>
  <si>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</si>
  <si>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</si>
  <si>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</si>
  <si>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</si>
  <si>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</si>
  <si>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</si>
  <si>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</si>
  <si>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</si>
  <si>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</si>
  <si>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</si>
  <si>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</si>
  <si>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</si>
  <si>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</si>
  <si>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</si>
  <si>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</si>
  <si>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</si>
  <si>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</si>
  <si>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</si>
  <si>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</si>
  <si>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</si>
  <si>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</si>
  <si>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</si>
  <si>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</si>
  <si>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</si>
  <si>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</si>
  <si>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</si>
  <si>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</si>
  <si>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</si>
  <si>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</si>
  <si>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</si>
  <si>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</si>
  <si>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</si>
  <si>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</si>
  <si>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</si>
  <si>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</si>
  <si>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</si>
  <si>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</si>
  <si>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</si>
  <si>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</si>
  <si>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</si>
  <si>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</si>
  <si>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</si>
  <si>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</si>
  <si>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</si>
  <si>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</si>
  <si>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</si>
  <si>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</si>
  <si>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</si>
  <si>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</si>
  <si>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</si>
  <si>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</si>
  <si>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</si>
  <si>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</si>
  <si>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</si>
  <si>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</si>
  <si>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</si>
  <si>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</si>
  <si>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</si>
  <si>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</si>
  <si>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</si>
  <si>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</si>
  <si>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</si>
  <si>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</si>
  <si>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</si>
  <si>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</si>
  <si>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</si>
  <si>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</si>
  <si>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</si>
  <si>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</si>
  <si>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</si>
  <si>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</si>
  <si>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</si>
  <si>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</si>
  <si>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</si>
  <si>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</si>
  <si>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</si>
  <si>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</si>
  <si>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</si>
  <si>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</si>
  <si>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</si>
  <si>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</si>
  <si>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</si>
  <si>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</si>
  <si>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</si>
  <si>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</si>
  <si>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</si>
  <si>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</si>
  <si>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</si>
  <si>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</si>
  <si>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</si>
  <si>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</si>
  <si>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</si>
  <si>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</si>
  <si>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</si>
  <si>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</si>
  <si>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</si>
  <si>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R02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</si>
  <si>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</si>
  <si>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</si>
  <si>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</si>
  <si>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</si>
  <si>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</si>
  <si>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>（単位：百万円）</t>
  </si>
  <si>
    <t>-</t>
    <phoneticPr fontId="2"/>
  </si>
  <si>
    <t>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</si>
  <si>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</si>
  <si>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</si>
  <si>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</si>
  <si>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※</t>
  </si>
  <si>
    <t>純資産変動計算書</t>
  </si>
  <si>
    <t>資金収支計算書</t>
  </si>
  <si>
    <t>貸借対照表</t>
  </si>
  <si>
    <t>（令和３年３月３１日現在）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</si>
</sst>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80"/>
  <sheetViews>
    <sheetView showGridLines="0" topLeftCell="C67" zoomScale="85" zoomScaleNormal="85" zoomScaleSheetLayoutView="8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2" x14ac:dyDescent="0.15">
      <c r="D1" s="9" t="s">
        <v>333</v>
      </c>
    </row>
    <row r="2" spans="1:32" x14ac:dyDescent="0.15">
      <c r="D2" s="9" t="s">
        <v>334</v>
      </c>
    </row>
    <row r="3" spans="1:32" x14ac:dyDescent="0.15">
      <c r="D3" s="9" t="s">
        <v>335</v>
      </c>
    </row>
    <row r="4" spans="1:32" x14ac:dyDescent="0.15">
      <c r="D4" s="9" t="s">
        <v>336</v>
      </c>
    </row>
    <row r="5" spans="1:32" x14ac:dyDescent="0.15">
      <c r="D5" s="9" t="s">
        <v>337</v>
      </c>
    </row>
    <row r="6" spans="1:32" x14ac:dyDescent="0.15">
      <c r="D6" s="9" t="s">
        <v>338</v>
      </c>
    </row>
    <row r="7" spans="1:32" x14ac:dyDescent="0.15">
      <c r="D7" s="9" t="s">
        <v>339</v>
      </c>
    </row>
    <row r="8" spans="1:32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2" ht="23.25" customHeight="1" x14ac:dyDescent="0.25">
      <c r="C9" s="8"/>
      <c r="D9" s="237" t="s">
        <v>349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</row>
    <row r="10" spans="1:32" ht="21" customHeight="1" x14ac:dyDescent="0.15">
      <c r="D10" s="238" t="s">
        <v>350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32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340</v>
      </c>
      <c r="AB11" s="13"/>
    </row>
    <row r="12" spans="1:32" s="16" customFormat="1" ht="14.25" customHeight="1" thickBot="1" x14ac:dyDescent="0.2">
      <c r="A12" s="15" t="s">
        <v>314</v>
      </c>
      <c r="B12" s="15" t="s">
        <v>315</v>
      </c>
      <c r="D12" s="234" t="s">
        <v>0</v>
      </c>
      <c r="E12" s="235"/>
      <c r="F12" s="235"/>
      <c r="G12" s="235"/>
      <c r="H12" s="235"/>
      <c r="I12" s="235"/>
      <c r="J12" s="235"/>
      <c r="K12" s="239"/>
      <c r="L12" s="239"/>
      <c r="M12" s="239"/>
      <c r="N12" s="239"/>
      <c r="O12" s="239"/>
      <c r="P12" s="240" t="s">
        <v>316</v>
      </c>
      <c r="Q12" s="241"/>
      <c r="R12" s="235" t="s">
        <v>0</v>
      </c>
      <c r="S12" s="235"/>
      <c r="T12" s="235"/>
      <c r="U12" s="235"/>
      <c r="V12" s="235"/>
      <c r="W12" s="235"/>
      <c r="X12" s="235"/>
      <c r="Y12" s="235"/>
      <c r="Z12" s="240" t="s">
        <v>316</v>
      </c>
      <c r="AA12" s="241"/>
    </row>
    <row r="13" spans="1:32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  <c r="AE13" s="223"/>
      <c r="AF13" s="223"/>
    </row>
    <row r="14" spans="1:32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4023008</v>
      </c>
      <c r="Q14" s="26" t="s">
        <v>346</v>
      </c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3720548</v>
      </c>
      <c r="AA14" s="27" t="s">
        <v>346</v>
      </c>
      <c r="AD14" s="9">
        <f>IF(AND(AD15="-",AD43="-",AD46="-"),"-",SUM(AD15,AD43,AD46))</f>
        <v>4023008493776</v>
      </c>
      <c r="AE14" s="223">
        <f>IF(COUNTIF(AE15:AE19,"-")=COUNTA(AE15:AE19),"-",SUM(AE15:AE19))</f>
        <v>3720548208347</v>
      </c>
      <c r="AF14" s="223"/>
    </row>
    <row r="15" spans="1:32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3109836</v>
      </c>
      <c r="Q15" s="26" t="s">
        <v>346</v>
      </c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3374168</v>
      </c>
      <c r="AA15" s="27"/>
      <c r="AD15" s="9">
        <f>IF(AND(AD16="-",AD32="-",COUNTIF(AD41:AD42,"-")=COUNTA(AD41:AD42)),"-",SUM(AD16,AD32,AD41:AD42))</f>
        <v>3109836422923</v>
      </c>
      <c r="AE15" s="223">
        <v>3374167804863</v>
      </c>
      <c r="AF15" s="223"/>
    </row>
    <row r="16" spans="1:32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877680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5100</v>
      </c>
      <c r="AA16" s="27"/>
      <c r="AD16" s="9">
        <f>IF(COUNTIF(AD17:AD31,"-")=COUNTA(AD17:AD31),"-",SUM(AD17:AD31))</f>
        <v>877679960565</v>
      </c>
      <c r="AE16" s="223">
        <v>5100203083</v>
      </c>
      <c r="AF16" s="223"/>
    </row>
    <row r="17" spans="1:32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548141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331192</v>
      </c>
      <c r="AA17" s="27"/>
      <c r="AD17" s="9">
        <v>548141278670</v>
      </c>
      <c r="AE17" s="223">
        <v>331191572000</v>
      </c>
      <c r="AF17" s="223"/>
    </row>
    <row r="18" spans="1:32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10812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>
        <v>8111</v>
      </c>
      <c r="AA18" s="27"/>
      <c r="AD18" s="9">
        <v>10811783964</v>
      </c>
      <c r="AE18" s="223">
        <v>8110969000</v>
      </c>
      <c r="AF18" s="223"/>
    </row>
    <row r="19" spans="1:32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812135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1978</v>
      </c>
      <c r="AA19" s="27"/>
      <c r="AD19" s="9">
        <v>812134881604</v>
      </c>
      <c r="AE19" s="223">
        <v>1977659401</v>
      </c>
      <c r="AF19" s="223"/>
    </row>
    <row r="20" spans="1:32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-526613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328107</v>
      </c>
      <c r="AA20" s="27" t="s">
        <v>346</v>
      </c>
      <c r="AD20" s="9">
        <v>-526612837398</v>
      </c>
      <c r="AE20" s="223">
        <f>IF(COUNTIF(AE21:AE28,"-")=COUNTA(AE21:AE28),"-",SUM(AE21:AE28))</f>
        <v>328106848506</v>
      </c>
      <c r="AF20" s="223"/>
    </row>
    <row r="21" spans="1:32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150373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283485</v>
      </c>
      <c r="AA21" s="27"/>
      <c r="AD21" s="9">
        <v>150372620957</v>
      </c>
      <c r="AE21" s="223">
        <v>283485471811</v>
      </c>
      <c r="AF21" s="223"/>
    </row>
    <row r="22" spans="1:32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-121428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708</v>
      </c>
      <c r="AA22" s="27"/>
      <c r="AD22" s="9">
        <v>-121427590244</v>
      </c>
      <c r="AE22" s="223">
        <v>708277441</v>
      </c>
      <c r="AF22" s="223"/>
    </row>
    <row r="23" spans="1:32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3709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341</v>
      </c>
      <c r="AA23" s="27"/>
      <c r="AD23" s="9">
        <v>3708600000</v>
      </c>
      <c r="AE23" s="223" t="s">
        <v>11</v>
      </c>
      <c r="AF23" s="223"/>
    </row>
    <row r="24" spans="1:32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-3709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341</v>
      </c>
      <c r="AA24" s="27"/>
      <c r="AD24" s="9">
        <v>-3708599996</v>
      </c>
      <c r="AE24" s="223" t="s">
        <v>11</v>
      </c>
      <c r="AF24" s="223"/>
    </row>
    <row r="25" spans="1:32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>
        <v>27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341</v>
      </c>
      <c r="AA25" s="27"/>
      <c r="AD25" s="9">
        <v>27000000</v>
      </c>
      <c r="AE25" s="223" t="s">
        <v>11</v>
      </c>
      <c r="AF25" s="223"/>
    </row>
    <row r="26" spans="1:32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>
        <v>-27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37946</v>
      </c>
      <c r="AA26" s="27"/>
      <c r="AD26" s="9">
        <v>-26999999</v>
      </c>
      <c r="AE26" s="223">
        <v>37945937000</v>
      </c>
      <c r="AF26" s="223"/>
    </row>
    <row r="27" spans="1:32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341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5524</v>
      </c>
      <c r="AA27" s="27"/>
      <c r="AD27" s="9" t="s">
        <v>11</v>
      </c>
      <c r="AE27" s="223">
        <v>5524027960</v>
      </c>
      <c r="AF27" s="223"/>
    </row>
    <row r="28" spans="1:32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341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443</v>
      </c>
      <c r="AA28" s="27"/>
      <c r="AD28" s="9" t="s">
        <v>11</v>
      </c>
      <c r="AE28" s="223">
        <v>443134294</v>
      </c>
      <c r="AF28" s="223"/>
    </row>
    <row r="29" spans="1:32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 t="s">
        <v>341</v>
      </c>
      <c r="Q29" s="26"/>
      <c r="R29" s="224" t="s">
        <v>99</v>
      </c>
      <c r="S29" s="225"/>
      <c r="T29" s="225"/>
      <c r="U29" s="225"/>
      <c r="V29" s="225"/>
      <c r="W29" s="225"/>
      <c r="X29" s="225"/>
      <c r="Y29" s="225"/>
      <c r="Z29" s="30">
        <v>4048655</v>
      </c>
      <c r="AA29" s="31"/>
      <c r="AD29" s="9" t="s">
        <v>11</v>
      </c>
      <c r="AE29" s="223">
        <f>IF(AND(AE14="-",AE20="-"),"-",SUM(AE14,AE20))</f>
        <v>4048655056853</v>
      </c>
      <c r="AF29" s="223"/>
    </row>
    <row r="30" spans="1:32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 t="s">
        <v>341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  <c r="AE30" s="223"/>
      <c r="AF30" s="223"/>
    </row>
    <row r="31" spans="1:32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4260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4121877</v>
      </c>
      <c r="AA31" s="27"/>
      <c r="AD31" s="9">
        <v>4259823007</v>
      </c>
      <c r="AE31" s="223">
        <v>4121877439208</v>
      </c>
      <c r="AF31" s="223"/>
    </row>
    <row r="32" spans="1:32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2226753</v>
      </c>
      <c r="Q32" s="26" t="s">
        <v>346</v>
      </c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-3959409</v>
      </c>
      <c r="AA32" s="27"/>
      <c r="AD32" s="9">
        <f>IF(COUNTIF(AD33:AD40,"-")=COUNTA(AD33:AD40),"-",SUM(AD33:AD40))</f>
        <v>2226753459429</v>
      </c>
      <c r="AE32" s="223">
        <v>-3959408560208</v>
      </c>
      <c r="AF32" s="223"/>
    </row>
    <row r="33" spans="1:32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966271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966271120597</v>
      </c>
      <c r="AE33" s="223"/>
      <c r="AF33" s="223"/>
    </row>
    <row r="34" spans="1:32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20628</v>
      </c>
      <c r="Q34" s="26"/>
      <c r="R34" s="226"/>
      <c r="S34" s="227"/>
      <c r="T34" s="227"/>
      <c r="U34" s="227"/>
      <c r="V34" s="227"/>
      <c r="W34" s="227"/>
      <c r="X34" s="227"/>
      <c r="Y34" s="227"/>
      <c r="Z34" s="25"/>
      <c r="AA34" s="27"/>
      <c r="AD34" s="9">
        <v>20627589789</v>
      </c>
      <c r="AE34" s="223"/>
      <c r="AF34" s="223"/>
    </row>
    <row r="35" spans="1:32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-12724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-12723514947</v>
      </c>
      <c r="AE35" s="223"/>
      <c r="AF35" s="223"/>
    </row>
    <row r="36" spans="1:32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2395843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2395843246648</v>
      </c>
      <c r="AE36" s="223"/>
      <c r="AF36" s="223"/>
    </row>
    <row r="37" spans="1:32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-1335669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-1335669497095</v>
      </c>
      <c r="AE37" s="223"/>
      <c r="AF37" s="223"/>
    </row>
    <row r="38" spans="1:32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>
        <v>3600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>
        <v>3599500652</v>
      </c>
      <c r="AE38" s="223"/>
      <c r="AF38" s="223"/>
    </row>
    <row r="39" spans="1:32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>
        <v>-3254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-3254125806</v>
      </c>
      <c r="AE39" s="223"/>
      <c r="AF39" s="223"/>
    </row>
    <row r="40" spans="1:32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192059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192059139591</v>
      </c>
      <c r="AE40" s="223"/>
      <c r="AF40" s="223"/>
    </row>
    <row r="41" spans="1:32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44781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44781460455</v>
      </c>
      <c r="AE41" s="223"/>
      <c r="AF41" s="223"/>
    </row>
    <row r="42" spans="1:32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-39378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-39378457526</v>
      </c>
      <c r="AE42" s="223"/>
      <c r="AF42" s="223"/>
    </row>
    <row r="43" spans="1:32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380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380211556</v>
      </c>
      <c r="AE43" s="223"/>
      <c r="AF43" s="223"/>
    </row>
    <row r="44" spans="1:32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379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379069330</v>
      </c>
      <c r="AE44" s="223"/>
      <c r="AF44" s="223"/>
    </row>
    <row r="45" spans="1:32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1142226</v>
      </c>
      <c r="AE45" s="223"/>
      <c r="AF45" s="223"/>
    </row>
    <row r="46" spans="1:32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912792</v>
      </c>
      <c r="Q46" s="26" t="s">
        <v>346</v>
      </c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912791859297</v>
      </c>
      <c r="AE46" s="223"/>
      <c r="AF46" s="223"/>
    </row>
    <row r="47" spans="1:32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133370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133370120585</v>
      </c>
      <c r="AE47" s="223"/>
      <c r="AF47" s="223"/>
    </row>
    <row r="48" spans="1:32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55306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55306093780</v>
      </c>
      <c r="AE48" s="223"/>
      <c r="AF48" s="223"/>
    </row>
    <row r="49" spans="1:32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78064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78064026805</v>
      </c>
      <c r="AE49" s="223"/>
      <c r="AF49" s="223"/>
    </row>
    <row r="50" spans="1:32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 t="s">
        <v>341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  <c r="AE50" s="223"/>
      <c r="AF50" s="223"/>
    </row>
    <row r="51" spans="1:32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5">
        <v>-22234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-22234133532</v>
      </c>
      <c r="AE51" s="223"/>
      <c r="AF51" s="223"/>
    </row>
    <row r="52" spans="1:32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11373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11372870349</v>
      </c>
      <c r="AE52" s="223"/>
      <c r="AF52" s="223"/>
    </row>
    <row r="53" spans="1:32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63064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63063825363</v>
      </c>
      <c r="AE53" s="223"/>
      <c r="AF53" s="223"/>
    </row>
    <row r="54" spans="1:32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728352</v>
      </c>
      <c r="Q54" s="26" t="s">
        <v>346</v>
      </c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728352373333</v>
      </c>
      <c r="AE54" s="223"/>
      <c r="AF54" s="223"/>
    </row>
    <row r="55" spans="1:32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5">
        <v>570875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570874842816</v>
      </c>
      <c r="AE55" s="223"/>
      <c r="AF55" s="223"/>
    </row>
    <row r="56" spans="1:32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157478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157477530517</v>
      </c>
      <c r="AE56" s="223"/>
      <c r="AF56" s="223"/>
    </row>
    <row r="57" spans="1:32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5" t="s">
        <v>341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  <c r="AE57" s="223"/>
      <c r="AF57" s="223"/>
    </row>
    <row r="58" spans="1:32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5">
        <v>-1133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-1133196801</v>
      </c>
      <c r="AE58" s="223"/>
      <c r="AF58" s="223"/>
    </row>
    <row r="59" spans="1:32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188115</v>
      </c>
      <c r="Q59" s="26" t="s">
        <v>346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188115442077</v>
      </c>
      <c r="AE59" s="223"/>
      <c r="AF59" s="223"/>
    </row>
    <row r="60" spans="1:32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79500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79500223780</v>
      </c>
      <c r="AE60" s="223"/>
      <c r="AF60" s="223"/>
    </row>
    <row r="61" spans="1:32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9788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9787503170</v>
      </c>
      <c r="AE61" s="223"/>
      <c r="AF61" s="223"/>
    </row>
    <row r="62" spans="1:32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8487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8486697026</v>
      </c>
      <c r="AE62" s="223"/>
      <c r="AF62" s="223"/>
    </row>
    <row r="63" spans="1:32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90382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90382248406</v>
      </c>
      <c r="AE63" s="223"/>
      <c r="AF63" s="223"/>
    </row>
    <row r="64" spans="1:32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5">
        <v>54091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54091397436</v>
      </c>
      <c r="AE64" s="223"/>
      <c r="AF64" s="223"/>
    </row>
    <row r="65" spans="1:32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5">
        <v>36291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36290850970</v>
      </c>
      <c r="AE65" s="223"/>
      <c r="AF65" s="223"/>
    </row>
    <row r="66" spans="1:32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5" t="s">
        <v>341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  <c r="AE66" s="223"/>
      <c r="AF66" s="223"/>
    </row>
    <row r="67" spans="1:32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  <c r="AE67" s="223"/>
      <c r="AF67" s="223"/>
    </row>
    <row r="68" spans="1:32" ht="14.65" customHeight="1" thickBot="1" x14ac:dyDescent="0.2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-41</v>
      </c>
      <c r="Q68" s="26"/>
      <c r="R68" s="228" t="s">
        <v>127</v>
      </c>
      <c r="S68" s="229"/>
      <c r="T68" s="229"/>
      <c r="U68" s="229"/>
      <c r="V68" s="229"/>
      <c r="W68" s="229"/>
      <c r="X68" s="229"/>
      <c r="Y68" s="230"/>
      <c r="Z68" s="40">
        <v>162469</v>
      </c>
      <c r="AA68" s="41" t="s">
        <v>346</v>
      </c>
      <c r="AD68" s="9">
        <v>-41230305</v>
      </c>
      <c r="AE68" s="223" t="e">
        <f>IF(AND(AE31="-",AE32="-",#REF!="-"),"-",SUM(AE31,AE32,#REF!))</f>
        <v>#REF!</v>
      </c>
      <c r="AF68" s="223"/>
    </row>
    <row r="69" spans="1:32" ht="14.65" customHeight="1" thickBot="1" x14ac:dyDescent="0.2">
      <c r="A69" s="7" t="s">
        <v>1</v>
      </c>
      <c r="B69" s="7" t="s">
        <v>97</v>
      </c>
      <c r="D69" s="231" t="s">
        <v>2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3"/>
      <c r="P69" s="42">
        <v>4211124</v>
      </c>
      <c r="Q69" s="43" t="s">
        <v>346</v>
      </c>
      <c r="R69" s="234" t="s">
        <v>322</v>
      </c>
      <c r="S69" s="235"/>
      <c r="T69" s="235"/>
      <c r="U69" s="235"/>
      <c r="V69" s="235"/>
      <c r="W69" s="235"/>
      <c r="X69" s="235"/>
      <c r="Y69" s="236"/>
      <c r="Z69" s="42">
        <v>4211124</v>
      </c>
      <c r="AA69" s="44"/>
      <c r="AD69" s="9" t="e">
        <f>IF(AND(AD14="-",AD59="-",#REF!="-"),"-",SUM(AD14,AD59,#REF!))</f>
        <v>#REF!</v>
      </c>
      <c r="AE69" s="223" t="e">
        <f>IF(AND(AE29="-",AE68="-"),"-",SUM(AE29,AE68))</f>
        <v>#REF!</v>
      </c>
      <c r="AF69" s="223"/>
    </row>
    <row r="70" spans="1:32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F70" s="223"/>
    </row>
    <row r="71" spans="1:32" ht="14.65" customHeight="1" x14ac:dyDescent="0.15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F71" s="223"/>
    </row>
    <row r="72" spans="1:32" ht="14.65" customHeight="1" x14ac:dyDescent="0.15">
      <c r="AF72" s="223"/>
    </row>
    <row r="73" spans="1:32" ht="14.65" customHeight="1" x14ac:dyDescent="0.15">
      <c r="AF73" s="223"/>
    </row>
    <row r="74" spans="1:32" ht="14.65" customHeight="1" x14ac:dyDescent="0.15">
      <c r="AF74" s="223"/>
    </row>
    <row r="75" spans="1:32" ht="14.65" customHeight="1" x14ac:dyDescent="0.15">
      <c r="AF75" s="223"/>
    </row>
    <row r="76" spans="1:32" ht="14.65" customHeight="1" x14ac:dyDescent="0.15">
      <c r="AF76" s="223"/>
    </row>
    <row r="77" spans="1:32" ht="16.5" customHeight="1" x14ac:dyDescent="0.15">
      <c r="AF77" s="223"/>
    </row>
    <row r="78" spans="1:32" ht="14.65" customHeight="1" x14ac:dyDescent="0.15">
      <c r="AF78" s="223"/>
    </row>
    <row r="79" spans="1:32" ht="9.75" customHeight="1" x14ac:dyDescent="0.15"/>
    <row r="80" spans="1:32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E50"/>
  <sheetViews>
    <sheetView topLeftCell="B1" zoomScale="85" zoomScaleNormal="85" zoomScaleSheetLayoutView="100" workbookViewId="0"/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1" x14ac:dyDescent="0.15">
      <c r="C1" s="80" t="s">
        <v>333</v>
      </c>
    </row>
    <row r="2" spans="1:31" x14ac:dyDescent="0.15">
      <c r="C2" s="80" t="s">
        <v>334</v>
      </c>
    </row>
    <row r="3" spans="1:31" x14ac:dyDescent="0.15">
      <c r="C3" s="80" t="s">
        <v>335</v>
      </c>
    </row>
    <row r="4" spans="1:31" x14ac:dyDescent="0.15">
      <c r="C4" s="80" t="s">
        <v>336</v>
      </c>
    </row>
    <row r="5" spans="1:31" x14ac:dyDescent="0.15">
      <c r="C5" s="80" t="s">
        <v>337</v>
      </c>
    </row>
    <row r="6" spans="1:31" x14ac:dyDescent="0.15">
      <c r="C6" s="80" t="s">
        <v>338</v>
      </c>
    </row>
    <row r="7" spans="1:31" x14ac:dyDescent="0.15">
      <c r="C7" s="80" t="s">
        <v>339</v>
      </c>
    </row>
    <row r="8" spans="1:31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1" ht="24" x14ac:dyDescent="0.2">
      <c r="C9" s="242" t="s">
        <v>342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51"/>
    </row>
    <row r="10" spans="1:31" ht="17.25" x14ac:dyDescent="0.2">
      <c r="C10" s="243" t="s">
        <v>343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51"/>
    </row>
    <row r="11" spans="1:31" ht="17.25" x14ac:dyDescent="0.2">
      <c r="C11" s="243" t="s">
        <v>344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51"/>
    </row>
    <row r="12" spans="1:31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340</v>
      </c>
      <c r="P12" s="51"/>
    </row>
    <row r="13" spans="1:31" ht="18" thickBot="1" x14ac:dyDescent="0.25">
      <c r="A13" s="50" t="s">
        <v>314</v>
      </c>
      <c r="C13" s="244" t="s">
        <v>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 t="s">
        <v>316</v>
      </c>
      <c r="O13" s="247"/>
      <c r="P13" s="51"/>
    </row>
    <row r="14" spans="1:31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1599389</v>
      </c>
      <c r="O14" s="58"/>
      <c r="P14" s="59"/>
      <c r="R14" s="6">
        <f>IF(AND(R15="-",R30="-"),"-",SUM(R15,R30))</f>
        <v>1599389126726</v>
      </c>
      <c r="AE14" s="217"/>
    </row>
    <row r="15" spans="1:31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749357</v>
      </c>
      <c r="O15" s="60"/>
      <c r="P15" s="59"/>
      <c r="R15" s="6">
        <f>IF(COUNTIF(R16:R29,"-")=COUNTA(R16:R29),"-",SUM(R16,R21,R26))</f>
        <v>749356950368</v>
      </c>
      <c r="AE15" s="217"/>
    </row>
    <row r="16" spans="1:31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503498</v>
      </c>
      <c r="O16" s="60"/>
      <c r="P16" s="59"/>
      <c r="R16" s="6">
        <f>IF(COUNTIF(R17:R20,"-")=COUNTA(R17:R20),"-",SUM(R17:R20))</f>
        <v>503497985400</v>
      </c>
      <c r="AE16" s="217"/>
    </row>
    <row r="17" spans="1:31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429947</v>
      </c>
      <c r="O17" s="60"/>
      <c r="P17" s="59"/>
      <c r="R17" s="6">
        <v>429947072081</v>
      </c>
      <c r="AE17" s="217"/>
    </row>
    <row r="18" spans="1:31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37946</v>
      </c>
      <c r="O18" s="60"/>
      <c r="P18" s="59"/>
      <c r="R18" s="6">
        <v>37945937000</v>
      </c>
      <c r="AE18" s="217"/>
    </row>
    <row r="19" spans="1:31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23392</v>
      </c>
      <c r="O19" s="60"/>
      <c r="P19" s="59"/>
      <c r="R19" s="6">
        <v>23392031565</v>
      </c>
      <c r="AE19" s="217"/>
    </row>
    <row r="20" spans="1:31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12213</v>
      </c>
      <c r="O20" s="60"/>
      <c r="P20" s="59"/>
      <c r="R20" s="6">
        <v>12212944754</v>
      </c>
      <c r="AE20" s="217"/>
    </row>
    <row r="21" spans="1:31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211762</v>
      </c>
      <c r="O21" s="60"/>
      <c r="P21" s="59"/>
      <c r="R21" s="6">
        <f>IF(COUNTIF(R22:R25,"-")=COUNTA(R22:R25),"-",SUM(R22:R25))</f>
        <v>211762087043</v>
      </c>
      <c r="AE21" s="217"/>
    </row>
    <row r="22" spans="1:31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93225</v>
      </c>
      <c r="O22" s="60"/>
      <c r="P22" s="59"/>
      <c r="R22" s="6">
        <v>93225101650</v>
      </c>
      <c r="AE22" s="217"/>
    </row>
    <row r="23" spans="1:31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52321</v>
      </c>
      <c r="O23" s="60"/>
      <c r="P23" s="59"/>
      <c r="R23" s="6">
        <v>52321011046</v>
      </c>
      <c r="AE23" s="217"/>
    </row>
    <row r="24" spans="1:31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64563</v>
      </c>
      <c r="O24" s="60"/>
      <c r="P24" s="59"/>
      <c r="R24" s="6">
        <v>64563043917</v>
      </c>
      <c r="AE24" s="217"/>
    </row>
    <row r="25" spans="1:31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>
        <v>1653</v>
      </c>
      <c r="O25" s="60"/>
      <c r="P25" s="59"/>
      <c r="R25" s="6">
        <v>1652930430</v>
      </c>
      <c r="AE25" s="217"/>
    </row>
    <row r="26" spans="1:31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34097</v>
      </c>
      <c r="O26" s="60"/>
      <c r="P26" s="59"/>
      <c r="R26" s="6">
        <f>IF(COUNTIF(R27:R29,"-")=COUNTA(R27:R29),"-",SUM(R27:R29))</f>
        <v>34096877925</v>
      </c>
      <c r="AE26" s="217"/>
    </row>
    <row r="27" spans="1:31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24337</v>
      </c>
      <c r="O27" s="60"/>
      <c r="P27" s="59"/>
      <c r="R27" s="6">
        <v>24337183972</v>
      </c>
      <c r="AE27" s="217"/>
    </row>
    <row r="28" spans="1:31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764</v>
      </c>
      <c r="O28" s="60"/>
      <c r="P28" s="59"/>
      <c r="R28" s="6">
        <v>764057873</v>
      </c>
      <c r="AE28" s="217"/>
    </row>
    <row r="29" spans="1:31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8996</v>
      </c>
      <c r="O29" s="60"/>
      <c r="P29" s="59"/>
      <c r="R29" s="6">
        <v>8995636080</v>
      </c>
      <c r="AE29" s="217"/>
    </row>
    <row r="30" spans="1:31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850032</v>
      </c>
      <c r="O30" s="60"/>
      <c r="P30" s="59"/>
      <c r="R30" s="6">
        <f>IF(COUNTIF(R31:R34,"-")=COUNTA(R31:R34),"-",SUM(R31:R34))</f>
        <v>850032176358</v>
      </c>
      <c r="AE30" s="217"/>
    </row>
    <row r="31" spans="1:31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765941</v>
      </c>
      <c r="O31" s="60"/>
      <c r="P31" s="59"/>
      <c r="R31" s="6">
        <v>765940936574</v>
      </c>
      <c r="AE31" s="217"/>
    </row>
    <row r="32" spans="1:31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45019</v>
      </c>
      <c r="O32" s="60"/>
      <c r="P32" s="59"/>
      <c r="R32" s="6">
        <v>45019383594</v>
      </c>
      <c r="AE32" s="217"/>
    </row>
    <row r="33" spans="1:31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35014</v>
      </c>
      <c r="O33" s="60"/>
      <c r="P33" s="59"/>
      <c r="R33" s="6">
        <v>35014112794</v>
      </c>
      <c r="AE33" s="217"/>
    </row>
    <row r="34" spans="1:31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4058</v>
      </c>
      <c r="O34" s="60"/>
      <c r="P34" s="59"/>
      <c r="R34" s="6">
        <v>4057743396</v>
      </c>
      <c r="AE34" s="217"/>
    </row>
    <row r="35" spans="1:31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59472</v>
      </c>
      <c r="O35" s="60" t="s">
        <v>346</v>
      </c>
      <c r="P35" s="59"/>
      <c r="R35" s="6">
        <f>IF(COUNTIF(R36:R37,"-")=COUNTA(R36:R37),"-",SUM(R36:R37))</f>
        <v>59471876357</v>
      </c>
      <c r="AE35" s="217"/>
    </row>
    <row r="36" spans="1:31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30537</v>
      </c>
      <c r="O36" s="60"/>
      <c r="P36" s="59"/>
      <c r="R36" s="6">
        <v>30537468082</v>
      </c>
      <c r="AE36" s="217"/>
    </row>
    <row r="37" spans="1:31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28934</v>
      </c>
      <c r="O37" s="60"/>
      <c r="P37" s="59"/>
      <c r="R37" s="6">
        <v>28934408275</v>
      </c>
      <c r="AE37" s="217"/>
    </row>
    <row r="38" spans="1:31" x14ac:dyDescent="0.15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-1539917</v>
      </c>
      <c r="O38" s="66"/>
      <c r="P38" s="59"/>
      <c r="R38" s="6">
        <f>IF(COUNTIF(R14:R35,"-")=COUNTA(R14:R35),"-",SUM(R35)-SUM(R14))</f>
        <v>-1539917250369</v>
      </c>
      <c r="AE38" s="217"/>
    </row>
    <row r="39" spans="1:31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11959</v>
      </c>
      <c r="O39" s="58" t="s">
        <v>346</v>
      </c>
      <c r="P39" s="59"/>
      <c r="R39" s="6">
        <f>IF(COUNTIF(R40:R44,"-")=COUNTA(R40:R44),"-",SUM(R40:R44))</f>
        <v>11958751806</v>
      </c>
      <c r="AE39" s="217"/>
    </row>
    <row r="40" spans="1:31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4114</v>
      </c>
      <c r="O40" s="60"/>
      <c r="P40" s="59"/>
      <c r="R40" s="6">
        <v>4114152744</v>
      </c>
      <c r="AE40" s="217"/>
    </row>
    <row r="41" spans="1:31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2272</v>
      </c>
      <c r="O41" s="60"/>
      <c r="P41" s="59"/>
      <c r="R41" s="6">
        <v>2272280903</v>
      </c>
      <c r="AE41" s="217"/>
    </row>
    <row r="42" spans="1:31" x14ac:dyDescent="0.15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 t="s">
        <v>345</v>
      </c>
      <c r="O42" s="60"/>
      <c r="P42" s="59"/>
      <c r="R42" s="6" t="s">
        <v>11</v>
      </c>
      <c r="AE42" s="217"/>
    </row>
    <row r="43" spans="1:31" x14ac:dyDescent="0.15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>
        <v>5566</v>
      </c>
      <c r="O43" s="60"/>
      <c r="P43" s="59"/>
      <c r="R43" s="6">
        <v>5566468000</v>
      </c>
      <c r="AE43" s="217"/>
    </row>
    <row r="44" spans="1:31" x14ac:dyDescent="0.15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6</v>
      </c>
      <c r="O44" s="60"/>
      <c r="P44" s="59"/>
      <c r="R44" s="6">
        <v>5850159</v>
      </c>
      <c r="AE44" s="217"/>
    </row>
    <row r="45" spans="1:31" x14ac:dyDescent="0.15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3</v>
      </c>
      <c r="O45" s="58"/>
      <c r="P45" s="59"/>
      <c r="R45" s="6">
        <f>IF(COUNTIF(R46:R47,"-")=COUNTA(R46:R47),"-",SUM(R46:R47))</f>
        <v>2989710</v>
      </c>
      <c r="AE45" s="217"/>
    </row>
    <row r="46" spans="1:31" x14ac:dyDescent="0.15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61"/>
      <c r="L46" s="61"/>
      <c r="M46" s="61"/>
      <c r="N46" s="57">
        <v>3</v>
      </c>
      <c r="O46" s="60"/>
      <c r="P46" s="59"/>
      <c r="R46" s="6">
        <v>2989710</v>
      </c>
      <c r="AE46" s="217"/>
    </row>
    <row r="47" spans="1:31" ht="14.25" thickBot="1" x14ac:dyDescent="0.2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 t="s">
        <v>345</v>
      </c>
      <c r="O47" s="60"/>
      <c r="P47" s="59"/>
      <c r="R47" s="6" t="s">
        <v>11</v>
      </c>
      <c r="AE47" s="217"/>
    </row>
    <row r="48" spans="1:31" ht="14.25" thickBot="1" x14ac:dyDescent="0.2">
      <c r="A48" s="50" t="s">
        <v>178</v>
      </c>
      <c r="C48" s="67" t="s">
        <v>179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-1551873</v>
      </c>
      <c r="O48" s="71"/>
      <c r="P48" s="59"/>
      <c r="R48" s="6">
        <f>IF(COUNTIF(R38:R47,"-")=COUNTA(R38:R47),"-",SUM(R38,R45)-SUM(R39))</f>
        <v>-1551873012465</v>
      </c>
      <c r="AE48" s="217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323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334</v>
      </c>
    </row>
    <row r="3" spans="1:24" x14ac:dyDescent="0.15">
      <c r="C3" s="83" t="s">
        <v>335</v>
      </c>
    </row>
    <row r="4" spans="1:24" x14ac:dyDescent="0.15">
      <c r="C4" s="83" t="s">
        <v>336</v>
      </c>
    </row>
    <row r="5" spans="1:24" x14ac:dyDescent="0.15">
      <c r="C5" s="83" t="s">
        <v>337</v>
      </c>
    </row>
    <row r="6" spans="1:24" x14ac:dyDescent="0.15">
      <c r="C6" s="83" t="s">
        <v>338</v>
      </c>
    </row>
    <row r="7" spans="1:24" x14ac:dyDescent="0.15">
      <c r="C7" s="83" t="s">
        <v>339</v>
      </c>
    </row>
    <row r="9" spans="1:24" ht="24" x14ac:dyDescent="0.25">
      <c r="B9" s="82"/>
      <c r="C9" s="266" t="s">
        <v>347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4"/>
      <c r="C10" s="267" t="s">
        <v>343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4"/>
      <c r="C11" s="267" t="s">
        <v>344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18" t="s">
        <v>340</v>
      </c>
      <c r="Q12" s="86"/>
      <c r="R12" s="87"/>
    </row>
    <row r="13" spans="1:24" ht="12.75" customHeight="1" x14ac:dyDescent="0.15">
      <c r="B13" s="88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324</v>
      </c>
      <c r="L13" s="269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314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325</v>
      </c>
      <c r="N14" s="277"/>
      <c r="O14" s="276" t="s">
        <v>326</v>
      </c>
      <c r="P14" s="278"/>
      <c r="Q14" s="279" t="s">
        <v>132</v>
      </c>
      <c r="R14" s="280"/>
    </row>
    <row r="15" spans="1:24" ht="15.95" customHeight="1" x14ac:dyDescent="0.15">
      <c r="A15" s="81" t="s">
        <v>196</v>
      </c>
      <c r="B15" s="91"/>
      <c r="C15" s="92" t="s">
        <v>197</v>
      </c>
      <c r="D15" s="93"/>
      <c r="E15" s="93"/>
      <c r="F15" s="93"/>
      <c r="G15" s="93"/>
      <c r="H15" s="93"/>
      <c r="I15" s="93"/>
      <c r="J15" s="94"/>
      <c r="K15" s="95">
        <v>152600</v>
      </c>
      <c r="L15" s="96"/>
      <c r="M15" s="95">
        <v>4110575</v>
      </c>
      <c r="N15" s="97"/>
      <c r="O15" s="95">
        <v>-3957975</v>
      </c>
      <c r="P15" s="99"/>
      <c r="Q15" s="98" t="s">
        <v>345</v>
      </c>
      <c r="R15" s="99"/>
      <c r="U15" s="221">
        <f t="shared" ref="U15:U20" si="0">IF(COUNTIF(V15:X15,"-")=COUNTA(V15:X15),"-",SUM(V15:X15))</f>
        <v>152599756696</v>
      </c>
      <c r="V15" s="221">
        <v>4110575182849</v>
      </c>
      <c r="W15" s="221">
        <v>-3957975426153</v>
      </c>
      <c r="X15" s="221" t="s">
        <v>11</v>
      </c>
    </row>
    <row r="16" spans="1:24" ht="15.95" customHeight="1" x14ac:dyDescent="0.15">
      <c r="A16" s="81" t="s">
        <v>198</v>
      </c>
      <c r="B16" s="91"/>
      <c r="C16" s="24"/>
      <c r="D16" s="19" t="s">
        <v>199</v>
      </c>
      <c r="E16" s="19"/>
      <c r="F16" s="19"/>
      <c r="G16" s="19"/>
      <c r="H16" s="19"/>
      <c r="I16" s="19"/>
      <c r="J16" s="100"/>
      <c r="K16" s="101">
        <v>-1551873</v>
      </c>
      <c r="L16" s="102"/>
      <c r="M16" s="259"/>
      <c r="N16" s="260"/>
      <c r="O16" s="101">
        <v>-1551873</v>
      </c>
      <c r="P16" s="107"/>
      <c r="Q16" s="104" t="s">
        <v>345</v>
      </c>
      <c r="R16" s="105"/>
      <c r="U16" s="221">
        <f t="shared" si="0"/>
        <v>-1551873012465</v>
      </c>
      <c r="V16" s="221" t="s">
        <v>11</v>
      </c>
      <c r="W16" s="221">
        <v>-1551873012465</v>
      </c>
      <c r="X16" s="221" t="s">
        <v>11</v>
      </c>
    </row>
    <row r="17" spans="1:24" ht="15.95" customHeight="1" x14ac:dyDescent="0.15">
      <c r="A17" s="81" t="s">
        <v>200</v>
      </c>
      <c r="B17" s="88"/>
      <c r="C17" s="106"/>
      <c r="D17" s="100" t="s">
        <v>201</v>
      </c>
      <c r="E17" s="100"/>
      <c r="F17" s="100"/>
      <c r="G17" s="100"/>
      <c r="H17" s="100"/>
      <c r="I17" s="100"/>
      <c r="J17" s="100"/>
      <c r="K17" s="101">
        <v>1562621</v>
      </c>
      <c r="L17" s="102"/>
      <c r="M17" s="254"/>
      <c r="N17" s="261"/>
      <c r="O17" s="101">
        <v>1562621</v>
      </c>
      <c r="P17" s="107"/>
      <c r="Q17" s="104" t="s">
        <v>11</v>
      </c>
      <c r="R17" s="107"/>
      <c r="U17" s="221">
        <f t="shared" si="0"/>
        <v>1562621048051</v>
      </c>
      <c r="V17" s="221" t="s">
        <v>11</v>
      </c>
      <c r="W17" s="221">
        <f>IF(COUNTIF(W18:W19,"-")=COUNTA(W18:W19),"-",SUM(W18:W19))</f>
        <v>1562621048051</v>
      </c>
      <c r="X17" s="221" t="s">
        <v>11</v>
      </c>
    </row>
    <row r="18" spans="1:24" ht="15.95" customHeight="1" x14ac:dyDescent="0.15">
      <c r="A18" s="81" t="s">
        <v>202</v>
      </c>
      <c r="B18" s="88"/>
      <c r="C18" s="108"/>
      <c r="D18" s="100"/>
      <c r="E18" s="109" t="s">
        <v>203</v>
      </c>
      <c r="F18" s="109"/>
      <c r="G18" s="109"/>
      <c r="H18" s="109"/>
      <c r="I18" s="109"/>
      <c r="J18" s="100"/>
      <c r="K18" s="101">
        <v>1135703</v>
      </c>
      <c r="L18" s="102"/>
      <c r="M18" s="254"/>
      <c r="N18" s="261"/>
      <c r="O18" s="101">
        <v>1135703</v>
      </c>
      <c r="P18" s="107"/>
      <c r="Q18" s="104" t="s">
        <v>345</v>
      </c>
      <c r="R18" s="107"/>
      <c r="U18" s="221">
        <f t="shared" si="0"/>
        <v>1135702828815</v>
      </c>
      <c r="V18" s="221" t="s">
        <v>11</v>
      </c>
      <c r="W18" s="221">
        <v>1135702828815</v>
      </c>
      <c r="X18" s="221" t="s">
        <v>11</v>
      </c>
    </row>
    <row r="19" spans="1:24" ht="15.95" customHeight="1" x14ac:dyDescent="0.15">
      <c r="A19" s="81" t="s">
        <v>204</v>
      </c>
      <c r="B19" s="88"/>
      <c r="C19" s="110"/>
      <c r="D19" s="111"/>
      <c r="E19" s="111" t="s">
        <v>205</v>
      </c>
      <c r="F19" s="111"/>
      <c r="G19" s="111"/>
      <c r="H19" s="111"/>
      <c r="I19" s="111"/>
      <c r="J19" s="112"/>
      <c r="K19" s="113">
        <v>426918</v>
      </c>
      <c r="L19" s="114"/>
      <c r="M19" s="262"/>
      <c r="N19" s="263"/>
      <c r="O19" s="113">
        <v>426918</v>
      </c>
      <c r="P19" s="117"/>
      <c r="Q19" s="116" t="s">
        <v>345</v>
      </c>
      <c r="R19" s="117"/>
      <c r="U19" s="221">
        <f t="shared" si="0"/>
        <v>426918219236</v>
      </c>
      <c r="V19" s="221" t="s">
        <v>11</v>
      </c>
      <c r="W19" s="221">
        <v>426918219236</v>
      </c>
      <c r="X19" s="221" t="s">
        <v>11</v>
      </c>
    </row>
    <row r="20" spans="1:24" ht="15.95" customHeight="1" x14ac:dyDescent="0.15">
      <c r="A20" s="81" t="s">
        <v>206</v>
      </c>
      <c r="B20" s="88"/>
      <c r="C20" s="118"/>
      <c r="D20" s="119" t="s">
        <v>207</v>
      </c>
      <c r="E20" s="120"/>
      <c r="F20" s="119"/>
      <c r="G20" s="119"/>
      <c r="H20" s="119"/>
      <c r="I20" s="119"/>
      <c r="J20" s="121"/>
      <c r="K20" s="122">
        <v>10748</v>
      </c>
      <c r="L20" s="123"/>
      <c r="M20" s="264"/>
      <c r="N20" s="265"/>
      <c r="O20" s="122">
        <v>10748</v>
      </c>
      <c r="P20" s="125"/>
      <c r="Q20" s="124" t="s">
        <v>11</v>
      </c>
      <c r="R20" s="125"/>
      <c r="U20" s="221">
        <f t="shared" si="0"/>
        <v>10748035586</v>
      </c>
      <c r="V20" s="221" t="s">
        <v>11</v>
      </c>
      <c r="W20" s="221">
        <f>IF(COUNTIF(W16:W17,"-")=COUNTA(W16:W17),"-",SUM(W16:W17))</f>
        <v>10748035586</v>
      </c>
      <c r="X20" s="221" t="s">
        <v>11</v>
      </c>
    </row>
    <row r="21" spans="1:24" ht="15.95" customHeight="1" x14ac:dyDescent="0.15">
      <c r="A21" s="81" t="s">
        <v>208</v>
      </c>
      <c r="B21" s="88"/>
      <c r="C21" s="24"/>
      <c r="D21" s="126" t="s">
        <v>327</v>
      </c>
      <c r="E21" s="126"/>
      <c r="F21" s="126"/>
      <c r="G21" s="109"/>
      <c r="H21" s="109"/>
      <c r="I21" s="109"/>
      <c r="J21" s="100"/>
      <c r="K21" s="250"/>
      <c r="L21" s="251"/>
      <c r="M21" s="101">
        <v>12181</v>
      </c>
      <c r="N21" s="103"/>
      <c r="O21" s="101">
        <v>-12181</v>
      </c>
      <c r="P21" s="107"/>
      <c r="Q21" s="257" t="s">
        <v>11</v>
      </c>
      <c r="R21" s="258"/>
      <c r="U21" s="221">
        <v>0</v>
      </c>
      <c r="V21" s="221">
        <f>IF(COUNTA(V22:V25)=COUNTIF(V22:V25,"-"),"-",SUM(V22,V24,V23,V25))</f>
        <v>12181169641</v>
      </c>
      <c r="W21" s="221">
        <f>IF(COUNTA(W22:W25)=COUNTIF(W22:W25,"-"),"-",SUM(W22,W24,W23,W25))</f>
        <v>-12181169641</v>
      </c>
      <c r="X21" s="221" t="s">
        <v>11</v>
      </c>
    </row>
    <row r="22" spans="1:24" ht="15.95" customHeight="1" x14ac:dyDescent="0.15">
      <c r="A22" s="81" t="s">
        <v>209</v>
      </c>
      <c r="B22" s="88"/>
      <c r="C22" s="24"/>
      <c r="D22" s="126"/>
      <c r="E22" s="126" t="s">
        <v>210</v>
      </c>
      <c r="F22" s="109"/>
      <c r="G22" s="109"/>
      <c r="H22" s="109"/>
      <c r="I22" s="109"/>
      <c r="J22" s="100"/>
      <c r="K22" s="250"/>
      <c r="L22" s="251"/>
      <c r="M22" s="101">
        <v>48985</v>
      </c>
      <c r="N22" s="103"/>
      <c r="O22" s="101">
        <v>-48985</v>
      </c>
      <c r="P22" s="107"/>
      <c r="Q22" s="252" t="s">
        <v>11</v>
      </c>
      <c r="R22" s="253"/>
      <c r="U22" s="221">
        <v>0</v>
      </c>
      <c r="V22" s="221">
        <v>48984724925</v>
      </c>
      <c r="W22" s="221">
        <v>-48984724925</v>
      </c>
      <c r="X22" s="221" t="s">
        <v>11</v>
      </c>
    </row>
    <row r="23" spans="1:24" ht="15.95" customHeight="1" x14ac:dyDescent="0.15">
      <c r="A23" s="81" t="s">
        <v>211</v>
      </c>
      <c r="B23" s="88"/>
      <c r="C23" s="24"/>
      <c r="D23" s="126"/>
      <c r="E23" s="126" t="s">
        <v>212</v>
      </c>
      <c r="F23" s="126"/>
      <c r="G23" s="109"/>
      <c r="H23" s="109"/>
      <c r="I23" s="109"/>
      <c r="J23" s="100"/>
      <c r="K23" s="250"/>
      <c r="L23" s="251"/>
      <c r="M23" s="101">
        <v>-63320</v>
      </c>
      <c r="N23" s="103"/>
      <c r="O23" s="101">
        <v>63320</v>
      </c>
      <c r="P23" s="107"/>
      <c r="Q23" s="252" t="s">
        <v>11</v>
      </c>
      <c r="R23" s="253"/>
      <c r="U23" s="221">
        <v>0</v>
      </c>
      <c r="V23" s="221">
        <v>-63320004577</v>
      </c>
      <c r="W23" s="221">
        <v>63320004577</v>
      </c>
      <c r="X23" s="221" t="s">
        <v>11</v>
      </c>
    </row>
    <row r="24" spans="1:24" ht="15.95" customHeight="1" x14ac:dyDescent="0.15">
      <c r="A24" s="81" t="s">
        <v>213</v>
      </c>
      <c r="B24" s="88"/>
      <c r="C24" s="24"/>
      <c r="D24" s="126"/>
      <c r="E24" s="126" t="s">
        <v>214</v>
      </c>
      <c r="F24" s="126"/>
      <c r="G24" s="109"/>
      <c r="H24" s="109"/>
      <c r="I24" s="109"/>
      <c r="J24" s="100"/>
      <c r="K24" s="250"/>
      <c r="L24" s="251"/>
      <c r="M24" s="101">
        <v>504548</v>
      </c>
      <c r="N24" s="103"/>
      <c r="O24" s="101">
        <v>-504548</v>
      </c>
      <c r="P24" s="107"/>
      <c r="Q24" s="252" t="s">
        <v>11</v>
      </c>
      <c r="R24" s="253"/>
      <c r="U24" s="221">
        <v>0</v>
      </c>
      <c r="V24" s="221">
        <v>504548206702</v>
      </c>
      <c r="W24" s="221">
        <v>-504548206702</v>
      </c>
      <c r="X24" s="221" t="s">
        <v>11</v>
      </c>
    </row>
    <row r="25" spans="1:24" ht="15.95" customHeight="1" x14ac:dyDescent="0.15">
      <c r="A25" s="81" t="s">
        <v>215</v>
      </c>
      <c r="B25" s="88"/>
      <c r="C25" s="24"/>
      <c r="D25" s="126"/>
      <c r="E25" s="126" t="s">
        <v>216</v>
      </c>
      <c r="F25" s="126"/>
      <c r="G25" s="109"/>
      <c r="H25" s="20"/>
      <c r="I25" s="109"/>
      <c r="J25" s="100"/>
      <c r="K25" s="250"/>
      <c r="L25" s="251"/>
      <c r="M25" s="101">
        <v>-478032</v>
      </c>
      <c r="N25" s="103"/>
      <c r="O25" s="101">
        <v>478032</v>
      </c>
      <c r="P25" s="107"/>
      <c r="Q25" s="252" t="s">
        <v>11</v>
      </c>
      <c r="R25" s="253"/>
      <c r="U25" s="221">
        <v>0</v>
      </c>
      <c r="V25" s="221">
        <v>-478031757409</v>
      </c>
      <c r="W25" s="221">
        <v>478031757409</v>
      </c>
      <c r="X25" s="221" t="s">
        <v>11</v>
      </c>
    </row>
    <row r="26" spans="1:24" ht="15.95" customHeight="1" x14ac:dyDescent="0.15">
      <c r="A26" s="81" t="s">
        <v>217</v>
      </c>
      <c r="B26" s="88"/>
      <c r="C26" s="24"/>
      <c r="D26" s="126" t="s">
        <v>218</v>
      </c>
      <c r="E26" s="109"/>
      <c r="F26" s="109"/>
      <c r="G26" s="109"/>
      <c r="H26" s="109"/>
      <c r="I26" s="109"/>
      <c r="J26" s="100"/>
      <c r="K26" s="101">
        <v>-515</v>
      </c>
      <c r="L26" s="102"/>
      <c r="M26" s="101">
        <v>-515</v>
      </c>
      <c r="N26" s="103"/>
      <c r="O26" s="254"/>
      <c r="P26" s="255"/>
      <c r="Q26" s="256" t="s">
        <v>11</v>
      </c>
      <c r="R26" s="255"/>
      <c r="U26" s="221">
        <f>IF(COUNTIF(V26:X26,"-")=COUNTA(V26:X26),"-",SUM(V26:X26))</f>
        <v>-514889143</v>
      </c>
      <c r="V26" s="221">
        <v>-514889143</v>
      </c>
      <c r="W26" s="221" t="s">
        <v>11</v>
      </c>
      <c r="X26" s="221" t="s">
        <v>11</v>
      </c>
    </row>
    <row r="27" spans="1:24" ht="15.95" customHeight="1" x14ac:dyDescent="0.15">
      <c r="A27" s="81" t="s">
        <v>219</v>
      </c>
      <c r="B27" s="88"/>
      <c r="C27" s="24"/>
      <c r="D27" s="126" t="s">
        <v>220</v>
      </c>
      <c r="E27" s="126"/>
      <c r="F27" s="109"/>
      <c r="G27" s="109"/>
      <c r="H27" s="109"/>
      <c r="I27" s="109"/>
      <c r="J27" s="100"/>
      <c r="K27" s="101">
        <v>-364</v>
      </c>
      <c r="L27" s="102"/>
      <c r="M27" s="101">
        <v>-364</v>
      </c>
      <c r="N27" s="103"/>
      <c r="O27" s="254"/>
      <c r="P27" s="255"/>
      <c r="Q27" s="256" t="s">
        <v>11</v>
      </c>
      <c r="R27" s="255"/>
      <c r="U27" s="221">
        <f>IF(COUNTIF(V27:X27,"-")=COUNTA(V27:X27),"-",SUM(V27:X27))</f>
        <v>-364024139</v>
      </c>
      <c r="V27" s="221">
        <v>-364024139</v>
      </c>
      <c r="W27" s="221" t="s">
        <v>11</v>
      </c>
      <c r="X27" s="221" t="s">
        <v>11</v>
      </c>
    </row>
    <row r="28" spans="1:24" ht="15.95" customHeight="1" x14ac:dyDescent="0.15">
      <c r="A28" s="81" t="s">
        <v>222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 t="s">
        <v>11</v>
      </c>
      <c r="L28" s="114"/>
      <c r="M28" s="113" t="s">
        <v>345</v>
      </c>
      <c r="N28" s="115"/>
      <c r="O28" s="113" t="s">
        <v>345</v>
      </c>
      <c r="P28" s="117"/>
      <c r="Q28" s="248" t="s">
        <v>11</v>
      </c>
      <c r="R28" s="249"/>
      <c r="S28" s="128"/>
      <c r="U28" s="221" t="str">
        <f>IF(COUNTIF(V28:X28,"-")=COUNTA(V28:X28),"-",SUM(V28:X28))</f>
        <v>-</v>
      </c>
      <c r="V28" s="221" t="s">
        <v>345</v>
      </c>
      <c r="W28" s="221" t="s">
        <v>345</v>
      </c>
      <c r="X28" s="221" t="s">
        <v>11</v>
      </c>
    </row>
    <row r="29" spans="1:24" ht="15.95" customHeight="1" thickBot="1" x14ac:dyDescent="0.2">
      <c r="A29" s="81" t="s">
        <v>223</v>
      </c>
      <c r="B29" s="88"/>
      <c r="C29" s="129"/>
      <c r="D29" s="130" t="s">
        <v>224</v>
      </c>
      <c r="E29" s="130"/>
      <c r="F29" s="131"/>
      <c r="G29" s="131"/>
      <c r="H29" s="132"/>
      <c r="I29" s="131"/>
      <c r="J29" s="133"/>
      <c r="K29" s="134">
        <v>9869</v>
      </c>
      <c r="L29" s="135"/>
      <c r="M29" s="134">
        <v>11302</v>
      </c>
      <c r="N29" s="136"/>
      <c r="O29" s="134">
        <v>-1433</v>
      </c>
      <c r="P29" s="219"/>
      <c r="Q29" s="137" t="s">
        <v>11</v>
      </c>
      <c r="R29" s="138"/>
      <c r="S29" s="128"/>
      <c r="U29" s="221">
        <f>IF(COUNTIF(V29:X29,"-")=COUNTA(V29:X29),"-",SUM(V29:X29))</f>
        <v>9869122304</v>
      </c>
      <c r="V29" s="221">
        <f>IF(AND(V21="-",COUNTIF(V26:V27,"-")=COUNTA(V26:V27),V28="-"),"-",SUM(V21,V26:V27,V28))</f>
        <v>11302256359</v>
      </c>
      <c r="W29" s="221">
        <f>IF(AND(W20="-",W21="-",COUNTIF(W26:W27,"-")=COUNTA(W26:W27),W28="-"),"-",SUM(W20,W21,W26:W27,W28))</f>
        <v>-1433134055</v>
      </c>
      <c r="X29" s="221" t="s">
        <v>11</v>
      </c>
    </row>
    <row r="30" spans="1:24" ht="15.95" customHeight="1" thickBot="1" x14ac:dyDescent="0.2">
      <c r="A30" s="81" t="s">
        <v>225</v>
      </c>
      <c r="B30" s="88"/>
      <c r="C30" s="139" t="s">
        <v>226</v>
      </c>
      <c r="D30" s="140"/>
      <c r="E30" s="140"/>
      <c r="F30" s="140"/>
      <c r="G30" s="141"/>
      <c r="H30" s="141"/>
      <c r="I30" s="141"/>
      <c r="J30" s="142"/>
      <c r="K30" s="143">
        <v>162469</v>
      </c>
      <c r="L30" s="144"/>
      <c r="M30" s="143">
        <v>4121877</v>
      </c>
      <c r="N30" s="145"/>
      <c r="O30" s="143">
        <v>-3959409</v>
      </c>
      <c r="P30" s="220" t="s">
        <v>346</v>
      </c>
      <c r="Q30" s="146" t="s">
        <v>11</v>
      </c>
      <c r="R30" s="147"/>
      <c r="S30" s="128"/>
      <c r="U30" s="221">
        <f>IF(COUNTIF(V30:X30,"-")=COUNTA(V30:X30),"-",SUM(V30:X30))</f>
        <v>162468879000</v>
      </c>
      <c r="V30" s="221">
        <v>4121877439208</v>
      </c>
      <c r="W30" s="221">
        <v>-3959408560208</v>
      </c>
      <c r="X30" s="221" t="s">
        <v>11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323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69"/>
  <sheetViews>
    <sheetView tabSelected="1" topLeftCell="B1" zoomScale="85" zoomScaleNormal="85" workbookViewId="0">
      <selection activeCell="R24" sqref="R23:R2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1" x14ac:dyDescent="0.15">
      <c r="C1" s="3" t="s">
        <v>333</v>
      </c>
    </row>
    <row r="2" spans="1:31" x14ac:dyDescent="0.15">
      <c r="C2" s="3" t="s">
        <v>334</v>
      </c>
    </row>
    <row r="3" spans="1:31" x14ac:dyDescent="0.15">
      <c r="C3" s="3" t="s">
        <v>335</v>
      </c>
    </row>
    <row r="4" spans="1:31" x14ac:dyDescent="0.15">
      <c r="C4" s="3" t="s">
        <v>336</v>
      </c>
    </row>
    <row r="5" spans="1:31" x14ac:dyDescent="0.15">
      <c r="C5" s="3" t="s">
        <v>337</v>
      </c>
    </row>
    <row r="6" spans="1:31" x14ac:dyDescent="0.15">
      <c r="C6" s="3" t="s">
        <v>338</v>
      </c>
    </row>
    <row r="7" spans="1:31" x14ac:dyDescent="0.15">
      <c r="C7" s="3" t="s">
        <v>339</v>
      </c>
    </row>
    <row r="8" spans="1:31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1" s="49" customFormat="1" ht="24" x14ac:dyDescent="0.15">
      <c r="A9" s="1"/>
      <c r="B9" s="155"/>
      <c r="C9" s="290" t="s">
        <v>348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</row>
    <row r="10" spans="1:31" s="49" customFormat="1" ht="14.25" x14ac:dyDescent="0.15">
      <c r="A10" s="156"/>
      <c r="B10" s="157"/>
      <c r="C10" s="291" t="s">
        <v>343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</row>
    <row r="11" spans="1:31" s="49" customFormat="1" ht="14.25" x14ac:dyDescent="0.15">
      <c r="A11" s="156"/>
      <c r="B11" s="157"/>
      <c r="C11" s="291" t="s">
        <v>344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1:31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340</v>
      </c>
    </row>
    <row r="13" spans="1:31" s="49" customFormat="1" x14ac:dyDescent="0.15">
      <c r="A13" s="156"/>
      <c r="B13" s="157"/>
      <c r="C13" s="292" t="s">
        <v>0</v>
      </c>
      <c r="D13" s="293"/>
      <c r="E13" s="293"/>
      <c r="F13" s="293"/>
      <c r="G13" s="293"/>
      <c r="H13" s="293"/>
      <c r="I13" s="293"/>
      <c r="J13" s="294"/>
      <c r="K13" s="294"/>
      <c r="L13" s="295"/>
      <c r="M13" s="299" t="s">
        <v>316</v>
      </c>
      <c r="N13" s="300"/>
    </row>
    <row r="14" spans="1:31" s="49" customFormat="1" ht="14.25" thickBot="1" x14ac:dyDescent="0.2">
      <c r="A14" s="156" t="s">
        <v>314</v>
      </c>
      <c r="B14" s="157"/>
      <c r="C14" s="296"/>
      <c r="D14" s="297"/>
      <c r="E14" s="297"/>
      <c r="F14" s="297"/>
      <c r="G14" s="297"/>
      <c r="H14" s="297"/>
      <c r="I14" s="297"/>
      <c r="J14" s="297"/>
      <c r="K14" s="297"/>
      <c r="L14" s="298"/>
      <c r="M14" s="301"/>
      <c r="N14" s="302"/>
    </row>
    <row r="15" spans="1:31" s="49" customFormat="1" x14ac:dyDescent="0.15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168"/>
      <c r="AE15" s="222"/>
    </row>
    <row r="16" spans="1:31" s="49" customFormat="1" x14ac:dyDescent="0.15">
      <c r="A16" s="1" t="s">
        <v>229</v>
      </c>
      <c r="B16" s="3"/>
      <c r="C16" s="169"/>
      <c r="D16" s="170" t="s">
        <v>230</v>
      </c>
      <c r="E16" s="170"/>
      <c r="F16" s="171"/>
      <c r="G16" s="171"/>
      <c r="H16" s="158"/>
      <c r="I16" s="171"/>
      <c r="J16" s="158"/>
      <c r="K16" s="158"/>
      <c r="L16" s="172"/>
      <c r="M16" s="173">
        <v>1557820</v>
      </c>
      <c r="N16" s="174"/>
      <c r="Q16" s="49">
        <f>IF(AND(Q17="-",Q22="-"),"-",SUM(Q17,Q22))</f>
        <v>1557820274002</v>
      </c>
      <c r="AE16" s="222"/>
    </row>
    <row r="17" spans="1:31" s="49" customFormat="1" x14ac:dyDescent="0.15">
      <c r="A17" s="1" t="s">
        <v>231</v>
      </c>
      <c r="B17" s="3"/>
      <c r="C17" s="169"/>
      <c r="D17" s="170"/>
      <c r="E17" s="170" t="s">
        <v>232</v>
      </c>
      <c r="F17" s="171"/>
      <c r="G17" s="171"/>
      <c r="H17" s="171"/>
      <c r="I17" s="171"/>
      <c r="J17" s="158"/>
      <c r="K17" s="158"/>
      <c r="L17" s="172"/>
      <c r="M17" s="173">
        <v>707788</v>
      </c>
      <c r="N17" s="174"/>
      <c r="Q17" s="49">
        <f>IF(COUNTIF(Q18:Q21,"-")=COUNTA(Q18:Q21),"-",SUM(Q18:Q21))</f>
        <v>707788097644</v>
      </c>
      <c r="AE17" s="222"/>
    </row>
    <row r="18" spans="1:31" s="49" customFormat="1" x14ac:dyDescent="0.15">
      <c r="A18" s="1" t="s">
        <v>233</v>
      </c>
      <c r="B18" s="3"/>
      <c r="C18" s="169"/>
      <c r="D18" s="170"/>
      <c r="E18" s="170"/>
      <c r="F18" s="171" t="s">
        <v>234</v>
      </c>
      <c r="G18" s="171"/>
      <c r="H18" s="171"/>
      <c r="I18" s="171"/>
      <c r="J18" s="158"/>
      <c r="K18" s="158"/>
      <c r="L18" s="172"/>
      <c r="M18" s="173">
        <v>529396</v>
      </c>
      <c r="N18" s="174"/>
      <c r="Q18" s="49">
        <v>529396235400</v>
      </c>
      <c r="AE18" s="222"/>
    </row>
    <row r="19" spans="1:31" s="49" customFormat="1" x14ac:dyDescent="0.15">
      <c r="A19" s="1" t="s">
        <v>235</v>
      </c>
      <c r="B19" s="3"/>
      <c r="C19" s="169"/>
      <c r="D19" s="170"/>
      <c r="E19" s="170"/>
      <c r="F19" s="171" t="s">
        <v>236</v>
      </c>
      <c r="G19" s="171"/>
      <c r="H19" s="171"/>
      <c r="I19" s="171"/>
      <c r="J19" s="158"/>
      <c r="K19" s="158"/>
      <c r="L19" s="172"/>
      <c r="M19" s="173">
        <v>147199</v>
      </c>
      <c r="N19" s="174"/>
      <c r="Q19" s="49">
        <v>147199043126</v>
      </c>
      <c r="AE19" s="222"/>
    </row>
    <row r="20" spans="1:31" s="49" customFormat="1" x14ac:dyDescent="0.15">
      <c r="A20" s="1" t="s">
        <v>237</v>
      </c>
      <c r="B20" s="3"/>
      <c r="C20" s="175"/>
      <c r="D20" s="158"/>
      <c r="E20" s="158"/>
      <c r="F20" s="158" t="s">
        <v>238</v>
      </c>
      <c r="G20" s="158"/>
      <c r="H20" s="158"/>
      <c r="I20" s="158"/>
      <c r="J20" s="158"/>
      <c r="K20" s="158"/>
      <c r="L20" s="172"/>
      <c r="M20" s="173">
        <v>24337</v>
      </c>
      <c r="N20" s="174"/>
      <c r="Q20" s="49">
        <v>24337183972</v>
      </c>
      <c r="AE20" s="222"/>
    </row>
    <row r="21" spans="1:31" s="49" customFormat="1" x14ac:dyDescent="0.15">
      <c r="A21" s="1" t="s">
        <v>239</v>
      </c>
      <c r="B21" s="3"/>
      <c r="C21" s="176"/>
      <c r="D21" s="177"/>
      <c r="E21" s="158"/>
      <c r="F21" s="177" t="s">
        <v>240</v>
      </c>
      <c r="G21" s="177"/>
      <c r="H21" s="177"/>
      <c r="I21" s="177"/>
      <c r="J21" s="158"/>
      <c r="K21" s="158"/>
      <c r="L21" s="172"/>
      <c r="M21" s="173">
        <v>6856</v>
      </c>
      <c r="N21" s="174"/>
      <c r="Q21" s="49">
        <v>6855635146</v>
      </c>
      <c r="AE21" s="222"/>
    </row>
    <row r="22" spans="1:31" s="49" customFormat="1" x14ac:dyDescent="0.15">
      <c r="A22" s="1" t="s">
        <v>241</v>
      </c>
      <c r="B22" s="3"/>
      <c r="C22" s="175"/>
      <c r="D22" s="177"/>
      <c r="E22" s="158" t="s">
        <v>242</v>
      </c>
      <c r="F22" s="177"/>
      <c r="G22" s="177"/>
      <c r="H22" s="177"/>
      <c r="I22" s="177"/>
      <c r="J22" s="158"/>
      <c r="K22" s="158"/>
      <c r="L22" s="172"/>
      <c r="M22" s="173">
        <v>850032</v>
      </c>
      <c r="N22" s="174"/>
      <c r="Q22" s="49">
        <f>IF(COUNTIF(Q23:Q26,"-")=COUNTA(Q23:Q26),"-",SUM(Q23:Q26))</f>
        <v>850032176358</v>
      </c>
      <c r="AE22" s="222"/>
    </row>
    <row r="23" spans="1:31" s="49" customFormat="1" x14ac:dyDescent="0.15">
      <c r="A23" s="1" t="s">
        <v>243</v>
      </c>
      <c r="B23" s="3"/>
      <c r="C23" s="175"/>
      <c r="D23" s="177"/>
      <c r="E23" s="177"/>
      <c r="F23" s="158" t="s">
        <v>244</v>
      </c>
      <c r="G23" s="177"/>
      <c r="H23" s="177"/>
      <c r="I23" s="177"/>
      <c r="J23" s="158"/>
      <c r="K23" s="158"/>
      <c r="L23" s="172"/>
      <c r="M23" s="173">
        <v>765941</v>
      </c>
      <c r="N23" s="174"/>
      <c r="Q23" s="49">
        <v>765940936574</v>
      </c>
      <c r="AE23" s="222"/>
    </row>
    <row r="24" spans="1:31" s="49" customFormat="1" x14ac:dyDescent="0.15">
      <c r="A24" s="1" t="s">
        <v>245</v>
      </c>
      <c r="B24" s="3"/>
      <c r="C24" s="175"/>
      <c r="D24" s="177"/>
      <c r="E24" s="177"/>
      <c r="F24" s="158" t="s">
        <v>246</v>
      </c>
      <c r="G24" s="177"/>
      <c r="H24" s="177"/>
      <c r="I24" s="177"/>
      <c r="J24" s="158"/>
      <c r="K24" s="158"/>
      <c r="L24" s="172"/>
      <c r="M24" s="173">
        <v>45019</v>
      </c>
      <c r="N24" s="174"/>
      <c r="Q24" s="49">
        <v>45019383594</v>
      </c>
      <c r="AE24" s="222"/>
    </row>
    <row r="25" spans="1:31" s="49" customFormat="1" x14ac:dyDescent="0.15">
      <c r="A25" s="1" t="s">
        <v>247</v>
      </c>
      <c r="B25" s="3"/>
      <c r="C25" s="175"/>
      <c r="D25" s="158"/>
      <c r="E25" s="177"/>
      <c r="F25" s="158" t="s">
        <v>248</v>
      </c>
      <c r="G25" s="177"/>
      <c r="H25" s="177"/>
      <c r="I25" s="177"/>
      <c r="J25" s="158"/>
      <c r="K25" s="158"/>
      <c r="L25" s="172"/>
      <c r="M25" s="173">
        <v>35014</v>
      </c>
      <c r="N25" s="178"/>
      <c r="Q25" s="49">
        <v>35014112794</v>
      </c>
      <c r="AE25" s="222"/>
    </row>
    <row r="26" spans="1:31" s="49" customFormat="1" x14ac:dyDescent="0.15">
      <c r="A26" s="1" t="s">
        <v>249</v>
      </c>
      <c r="B26" s="3"/>
      <c r="C26" s="175"/>
      <c r="D26" s="158"/>
      <c r="E26" s="179"/>
      <c r="F26" s="177" t="s">
        <v>240</v>
      </c>
      <c r="G26" s="158"/>
      <c r="H26" s="177"/>
      <c r="I26" s="177"/>
      <c r="J26" s="158"/>
      <c r="K26" s="158"/>
      <c r="L26" s="172"/>
      <c r="M26" s="173">
        <v>4058</v>
      </c>
      <c r="N26" s="174"/>
      <c r="Q26" s="49">
        <v>4057743396</v>
      </c>
      <c r="AE26" s="222"/>
    </row>
    <row r="27" spans="1:31" s="49" customFormat="1" x14ac:dyDescent="0.15">
      <c r="A27" s="1" t="s">
        <v>250</v>
      </c>
      <c r="B27" s="3"/>
      <c r="C27" s="175"/>
      <c r="D27" s="158" t="s">
        <v>251</v>
      </c>
      <c r="E27" s="179"/>
      <c r="F27" s="177"/>
      <c r="G27" s="177"/>
      <c r="H27" s="177"/>
      <c r="I27" s="177"/>
      <c r="J27" s="158"/>
      <c r="K27" s="158"/>
      <c r="L27" s="172"/>
      <c r="M27" s="173">
        <v>1605464</v>
      </c>
      <c r="N27" s="174"/>
      <c r="Q27" s="49">
        <f>IF(COUNTIF(Q28:Q31,"-")=COUNTA(Q28:Q31),"-",SUM(Q28:Q31))</f>
        <v>1605463578653</v>
      </c>
      <c r="AE27" s="222"/>
    </row>
    <row r="28" spans="1:31" s="49" customFormat="1" x14ac:dyDescent="0.15">
      <c r="A28" s="1" t="s">
        <v>252</v>
      </c>
      <c r="B28" s="3"/>
      <c r="C28" s="175"/>
      <c r="D28" s="158"/>
      <c r="E28" s="179" t="s">
        <v>253</v>
      </c>
      <c r="F28" s="177"/>
      <c r="G28" s="177"/>
      <c r="H28" s="177"/>
      <c r="I28" s="177"/>
      <c r="J28" s="158"/>
      <c r="K28" s="158"/>
      <c r="L28" s="172"/>
      <c r="M28" s="173">
        <v>1129032</v>
      </c>
      <c r="N28" s="174"/>
      <c r="Q28" s="49">
        <v>1129032395426</v>
      </c>
      <c r="AE28" s="222"/>
    </row>
    <row r="29" spans="1:31" s="49" customFormat="1" x14ac:dyDescent="0.15">
      <c r="A29" s="1" t="s">
        <v>254</v>
      </c>
      <c r="B29" s="3"/>
      <c r="C29" s="175"/>
      <c r="D29" s="158"/>
      <c r="E29" s="179" t="s">
        <v>255</v>
      </c>
      <c r="F29" s="177"/>
      <c r="G29" s="177"/>
      <c r="H29" s="177"/>
      <c r="I29" s="177"/>
      <c r="J29" s="158"/>
      <c r="K29" s="158"/>
      <c r="L29" s="172"/>
      <c r="M29" s="173">
        <v>416744</v>
      </c>
      <c r="N29" s="174"/>
      <c r="Q29" s="49">
        <v>416743698446</v>
      </c>
      <c r="AE29" s="222"/>
    </row>
    <row r="30" spans="1:31" s="49" customFormat="1" x14ac:dyDescent="0.15">
      <c r="A30" s="1" t="s">
        <v>256</v>
      </c>
      <c r="B30" s="3"/>
      <c r="C30" s="175"/>
      <c r="D30" s="158"/>
      <c r="E30" s="179" t="s">
        <v>257</v>
      </c>
      <c r="F30" s="177"/>
      <c r="G30" s="177"/>
      <c r="H30" s="177"/>
      <c r="I30" s="177"/>
      <c r="J30" s="158"/>
      <c r="K30" s="158"/>
      <c r="L30" s="172"/>
      <c r="M30" s="173">
        <v>30499</v>
      </c>
      <c r="N30" s="174"/>
      <c r="Q30" s="49">
        <v>30498554477</v>
      </c>
      <c r="AE30" s="222"/>
    </row>
    <row r="31" spans="1:31" s="49" customFormat="1" x14ac:dyDescent="0.15">
      <c r="A31" s="1" t="s">
        <v>258</v>
      </c>
      <c r="B31" s="3"/>
      <c r="C31" s="175"/>
      <c r="D31" s="158"/>
      <c r="E31" s="179" t="s">
        <v>259</v>
      </c>
      <c r="F31" s="177"/>
      <c r="G31" s="177"/>
      <c r="H31" s="177"/>
      <c r="I31" s="179"/>
      <c r="J31" s="158"/>
      <c r="K31" s="158"/>
      <c r="L31" s="172"/>
      <c r="M31" s="173">
        <v>29189</v>
      </c>
      <c r="N31" s="174"/>
      <c r="Q31" s="49">
        <v>29188930304</v>
      </c>
      <c r="AE31" s="222"/>
    </row>
    <row r="32" spans="1:31" s="49" customFormat="1" x14ac:dyDescent="0.15">
      <c r="A32" s="1" t="s">
        <v>260</v>
      </c>
      <c r="B32" s="3"/>
      <c r="C32" s="175"/>
      <c r="D32" s="158" t="s">
        <v>261</v>
      </c>
      <c r="E32" s="179"/>
      <c r="F32" s="177"/>
      <c r="G32" s="177"/>
      <c r="H32" s="177"/>
      <c r="I32" s="179"/>
      <c r="J32" s="158"/>
      <c r="K32" s="158"/>
      <c r="L32" s="172"/>
      <c r="M32" s="173">
        <v>4114</v>
      </c>
      <c r="N32" s="174"/>
      <c r="Q32" s="49">
        <f>IF(COUNTIF(Q33:Q34,"-")=COUNTA(Q33:Q34),"-",SUM(Q33:Q34))</f>
        <v>4114152744</v>
      </c>
      <c r="AE32" s="222"/>
    </row>
    <row r="33" spans="1:31" s="49" customFormat="1" x14ac:dyDescent="0.15">
      <c r="A33" s="1" t="s">
        <v>262</v>
      </c>
      <c r="B33" s="3"/>
      <c r="C33" s="175"/>
      <c r="D33" s="158"/>
      <c r="E33" s="179" t="s">
        <v>263</v>
      </c>
      <c r="F33" s="177"/>
      <c r="G33" s="177"/>
      <c r="H33" s="177"/>
      <c r="I33" s="177"/>
      <c r="J33" s="158"/>
      <c r="K33" s="158"/>
      <c r="L33" s="172"/>
      <c r="M33" s="173">
        <v>4114</v>
      </c>
      <c r="N33" s="174"/>
      <c r="Q33" s="49">
        <v>4114152744</v>
      </c>
      <c r="AE33" s="222"/>
    </row>
    <row r="34" spans="1:31" s="49" customFormat="1" x14ac:dyDescent="0.15">
      <c r="A34" s="1" t="s">
        <v>264</v>
      </c>
      <c r="B34" s="3"/>
      <c r="C34" s="175"/>
      <c r="D34" s="158"/>
      <c r="E34" s="179" t="s">
        <v>240</v>
      </c>
      <c r="F34" s="177"/>
      <c r="G34" s="177"/>
      <c r="H34" s="177"/>
      <c r="I34" s="177"/>
      <c r="J34" s="158"/>
      <c r="K34" s="158"/>
      <c r="L34" s="172"/>
      <c r="M34" s="173" t="s">
        <v>345</v>
      </c>
      <c r="N34" s="174"/>
      <c r="Q34" s="49" t="s">
        <v>11</v>
      </c>
      <c r="AE34" s="222"/>
    </row>
    <row r="35" spans="1:31" s="49" customFormat="1" x14ac:dyDescent="0.15">
      <c r="A35" s="1" t="s">
        <v>265</v>
      </c>
      <c r="B35" s="3"/>
      <c r="C35" s="175"/>
      <c r="D35" s="158" t="s">
        <v>266</v>
      </c>
      <c r="E35" s="179"/>
      <c r="F35" s="177"/>
      <c r="G35" s="177"/>
      <c r="H35" s="177"/>
      <c r="I35" s="177"/>
      <c r="J35" s="158"/>
      <c r="K35" s="158"/>
      <c r="L35" s="172"/>
      <c r="M35" s="173" t="s">
        <v>345</v>
      </c>
      <c r="N35" s="174"/>
      <c r="Q35" s="49" t="s">
        <v>11</v>
      </c>
      <c r="AE35" s="222"/>
    </row>
    <row r="36" spans="1:31" s="49" customFormat="1" x14ac:dyDescent="0.15">
      <c r="A36" s="1" t="s">
        <v>227</v>
      </c>
      <c r="B36" s="3"/>
      <c r="C36" s="180" t="s">
        <v>228</v>
      </c>
      <c r="D36" s="181"/>
      <c r="E36" s="182"/>
      <c r="F36" s="183"/>
      <c r="G36" s="183"/>
      <c r="H36" s="183"/>
      <c r="I36" s="183"/>
      <c r="J36" s="181"/>
      <c r="K36" s="181"/>
      <c r="L36" s="184"/>
      <c r="M36" s="185">
        <v>43529</v>
      </c>
      <c r="N36" s="186" t="s">
        <v>346</v>
      </c>
      <c r="Q36" s="49">
        <f>IF(COUNTIF(Q16:Q35,"-")=COUNTA(Q16:Q35),"-",SUM(Q27,Q35)-SUM(Q16,Q32))</f>
        <v>43529151907</v>
      </c>
      <c r="AE36" s="222"/>
    </row>
    <row r="37" spans="1:31" s="49" customFormat="1" x14ac:dyDescent="0.15">
      <c r="A37" s="1"/>
      <c r="B37" s="3"/>
      <c r="C37" s="175" t="s">
        <v>329</v>
      </c>
      <c r="D37" s="158"/>
      <c r="E37" s="179"/>
      <c r="F37" s="177"/>
      <c r="G37" s="177"/>
      <c r="H37" s="177"/>
      <c r="I37" s="179"/>
      <c r="J37" s="158"/>
      <c r="K37" s="158"/>
      <c r="L37" s="172"/>
      <c r="M37" s="187"/>
      <c r="N37" s="188"/>
      <c r="AE37" s="222"/>
    </row>
    <row r="38" spans="1:31" s="49" customFormat="1" x14ac:dyDescent="0.15">
      <c r="A38" s="1" t="s">
        <v>269</v>
      </c>
      <c r="B38" s="3"/>
      <c r="C38" s="175"/>
      <c r="D38" s="158" t="s">
        <v>270</v>
      </c>
      <c r="E38" s="179"/>
      <c r="F38" s="177"/>
      <c r="G38" s="177"/>
      <c r="H38" s="177"/>
      <c r="I38" s="177"/>
      <c r="J38" s="158"/>
      <c r="K38" s="158"/>
      <c r="L38" s="172"/>
      <c r="M38" s="173">
        <v>540009</v>
      </c>
      <c r="N38" s="174" t="s">
        <v>346</v>
      </c>
      <c r="Q38" s="49">
        <f>IF(COUNTIF(Q39:Q43,"-")=COUNTA(Q39:Q43),"-",SUM(Q39:Q43))</f>
        <v>540009268004</v>
      </c>
      <c r="AE38" s="222"/>
    </row>
    <row r="39" spans="1:31" s="49" customFormat="1" x14ac:dyDescent="0.15">
      <c r="A39" s="1" t="s">
        <v>271</v>
      </c>
      <c r="B39" s="3"/>
      <c r="C39" s="175"/>
      <c r="D39" s="158"/>
      <c r="E39" s="179" t="s">
        <v>272</v>
      </c>
      <c r="F39" s="177"/>
      <c r="G39" s="177"/>
      <c r="H39" s="177"/>
      <c r="I39" s="177"/>
      <c r="J39" s="158"/>
      <c r="K39" s="158"/>
      <c r="L39" s="172"/>
      <c r="M39" s="173">
        <v>51809</v>
      </c>
      <c r="N39" s="174"/>
      <c r="Q39" s="49">
        <v>51809230305</v>
      </c>
      <c r="AE39" s="222"/>
    </row>
    <row r="40" spans="1:31" s="49" customFormat="1" x14ac:dyDescent="0.15">
      <c r="A40" s="1" t="s">
        <v>273</v>
      </c>
      <c r="B40" s="3"/>
      <c r="C40" s="175"/>
      <c r="D40" s="158"/>
      <c r="E40" s="179" t="s">
        <v>274</v>
      </c>
      <c r="F40" s="177"/>
      <c r="G40" s="177"/>
      <c r="H40" s="177"/>
      <c r="I40" s="177"/>
      <c r="J40" s="158"/>
      <c r="K40" s="158"/>
      <c r="L40" s="172"/>
      <c r="M40" s="173">
        <v>150815</v>
      </c>
      <c r="N40" s="174"/>
      <c r="Q40" s="49">
        <v>150814703045</v>
      </c>
      <c r="AE40" s="222"/>
    </row>
    <row r="41" spans="1:31" s="49" customFormat="1" x14ac:dyDescent="0.15">
      <c r="A41" s="1" t="s">
        <v>275</v>
      </c>
      <c r="B41" s="3"/>
      <c r="C41" s="175"/>
      <c r="D41" s="158"/>
      <c r="E41" s="179" t="s">
        <v>276</v>
      </c>
      <c r="F41" s="177"/>
      <c r="G41" s="177"/>
      <c r="H41" s="177"/>
      <c r="I41" s="177"/>
      <c r="J41" s="158"/>
      <c r="K41" s="158"/>
      <c r="L41" s="172"/>
      <c r="M41" s="173">
        <v>377</v>
      </c>
      <c r="N41" s="174"/>
      <c r="Q41" s="49">
        <v>376532524</v>
      </c>
      <c r="AE41" s="222"/>
    </row>
    <row r="42" spans="1:31" s="49" customFormat="1" x14ac:dyDescent="0.15">
      <c r="A42" s="1" t="s">
        <v>277</v>
      </c>
      <c r="B42" s="3"/>
      <c r="C42" s="175"/>
      <c r="D42" s="158"/>
      <c r="E42" s="179" t="s">
        <v>278</v>
      </c>
      <c r="F42" s="177"/>
      <c r="G42" s="177"/>
      <c r="H42" s="177"/>
      <c r="I42" s="177"/>
      <c r="J42" s="158"/>
      <c r="K42" s="158"/>
      <c r="L42" s="172"/>
      <c r="M42" s="173">
        <v>337009</v>
      </c>
      <c r="N42" s="174"/>
      <c r="Q42" s="49">
        <v>337008802130</v>
      </c>
      <c r="AE42" s="222"/>
    </row>
    <row r="43" spans="1:31" s="49" customFormat="1" x14ac:dyDescent="0.15">
      <c r="A43" s="1" t="s">
        <v>279</v>
      </c>
      <c r="B43" s="3"/>
      <c r="C43" s="175"/>
      <c r="D43" s="158"/>
      <c r="E43" s="179" t="s">
        <v>240</v>
      </c>
      <c r="F43" s="177"/>
      <c r="G43" s="177"/>
      <c r="H43" s="177"/>
      <c r="I43" s="177"/>
      <c r="J43" s="158"/>
      <c r="K43" s="158"/>
      <c r="L43" s="172"/>
      <c r="M43" s="173" t="s">
        <v>345</v>
      </c>
      <c r="N43" s="174"/>
      <c r="Q43" s="49" t="s">
        <v>11</v>
      </c>
      <c r="AE43" s="222"/>
    </row>
    <row r="44" spans="1:31" s="49" customFormat="1" x14ac:dyDescent="0.15">
      <c r="A44" s="1" t="s">
        <v>280</v>
      </c>
      <c r="B44" s="3"/>
      <c r="C44" s="175"/>
      <c r="D44" s="158" t="s">
        <v>281</v>
      </c>
      <c r="E44" s="179"/>
      <c r="F44" s="177"/>
      <c r="G44" s="177"/>
      <c r="H44" s="177"/>
      <c r="I44" s="179"/>
      <c r="J44" s="158"/>
      <c r="K44" s="158"/>
      <c r="L44" s="172"/>
      <c r="M44" s="173">
        <v>473469</v>
      </c>
      <c r="N44" s="174" t="s">
        <v>346</v>
      </c>
      <c r="Q44" s="49">
        <f>IF(COUNTIF(Q45:Q49,"-")=COUNTA(Q45:Q49),"-",SUM(Q45:Q49))</f>
        <v>473469439636</v>
      </c>
      <c r="AE44" s="222"/>
    </row>
    <row r="45" spans="1:31" s="49" customFormat="1" x14ac:dyDescent="0.15">
      <c r="A45" s="1" t="s">
        <v>282</v>
      </c>
      <c r="B45" s="3"/>
      <c r="C45" s="175"/>
      <c r="D45" s="158"/>
      <c r="E45" s="179" t="s">
        <v>255</v>
      </c>
      <c r="F45" s="177"/>
      <c r="G45" s="177"/>
      <c r="H45" s="177"/>
      <c r="I45" s="179"/>
      <c r="J45" s="158"/>
      <c r="K45" s="158"/>
      <c r="L45" s="172"/>
      <c r="M45" s="173">
        <v>10175</v>
      </c>
      <c r="N45" s="174"/>
      <c r="Q45" s="49">
        <v>10174520790</v>
      </c>
      <c r="AE45" s="222"/>
    </row>
    <row r="46" spans="1:31" s="49" customFormat="1" x14ac:dyDescent="0.15">
      <c r="A46" s="1" t="s">
        <v>283</v>
      </c>
      <c r="B46" s="3"/>
      <c r="C46" s="175"/>
      <c r="D46" s="158"/>
      <c r="E46" s="179" t="s">
        <v>284</v>
      </c>
      <c r="F46" s="177"/>
      <c r="G46" s="177"/>
      <c r="H46" s="177"/>
      <c r="I46" s="179"/>
      <c r="J46" s="158"/>
      <c r="K46" s="158"/>
      <c r="L46" s="172"/>
      <c r="M46" s="173">
        <v>120713</v>
      </c>
      <c r="N46" s="174"/>
      <c r="Q46" s="49">
        <v>120712894022</v>
      </c>
      <c r="AE46" s="222"/>
    </row>
    <row r="47" spans="1:31" s="49" customFormat="1" x14ac:dyDescent="0.15">
      <c r="A47" s="1" t="s">
        <v>285</v>
      </c>
      <c r="B47" s="3"/>
      <c r="C47" s="175"/>
      <c r="D47" s="158"/>
      <c r="E47" s="179" t="s">
        <v>286</v>
      </c>
      <c r="F47" s="177"/>
      <c r="G47" s="158"/>
      <c r="H47" s="177"/>
      <c r="I47" s="177"/>
      <c r="J47" s="158"/>
      <c r="K47" s="158"/>
      <c r="L47" s="172"/>
      <c r="M47" s="173">
        <v>339826</v>
      </c>
      <c r="N47" s="174"/>
      <c r="Q47" s="49">
        <v>339825944625</v>
      </c>
      <c r="AE47" s="222"/>
    </row>
    <row r="48" spans="1:31" s="49" customFormat="1" x14ac:dyDescent="0.15">
      <c r="A48" s="1" t="s">
        <v>287</v>
      </c>
      <c r="B48" s="3"/>
      <c r="C48" s="175"/>
      <c r="D48" s="158"/>
      <c r="E48" s="179" t="s">
        <v>288</v>
      </c>
      <c r="F48" s="177"/>
      <c r="G48" s="158"/>
      <c r="H48" s="177"/>
      <c r="I48" s="177"/>
      <c r="J48" s="158"/>
      <c r="K48" s="158"/>
      <c r="L48" s="172"/>
      <c r="M48" s="173">
        <v>1719</v>
      </c>
      <c r="N48" s="174"/>
      <c r="Q48" s="49">
        <v>1719165425</v>
      </c>
      <c r="AE48" s="222"/>
    </row>
    <row r="49" spans="1:31" s="49" customFormat="1" x14ac:dyDescent="0.15">
      <c r="A49" s="1" t="s">
        <v>289</v>
      </c>
      <c r="B49" s="3"/>
      <c r="C49" s="175"/>
      <c r="D49" s="158"/>
      <c r="E49" s="179" t="s">
        <v>259</v>
      </c>
      <c r="F49" s="177"/>
      <c r="G49" s="177"/>
      <c r="H49" s="177"/>
      <c r="I49" s="177"/>
      <c r="J49" s="158"/>
      <c r="K49" s="158"/>
      <c r="L49" s="172"/>
      <c r="M49" s="173">
        <v>1037</v>
      </c>
      <c r="N49" s="174"/>
      <c r="Q49" s="49">
        <v>1036914774</v>
      </c>
      <c r="AE49" s="222"/>
    </row>
    <row r="50" spans="1:31" s="49" customFormat="1" x14ac:dyDescent="0.15">
      <c r="A50" s="1" t="s">
        <v>267</v>
      </c>
      <c r="B50" s="3"/>
      <c r="C50" s="180" t="s">
        <v>268</v>
      </c>
      <c r="D50" s="181"/>
      <c r="E50" s="182"/>
      <c r="F50" s="183"/>
      <c r="G50" s="183"/>
      <c r="H50" s="183"/>
      <c r="I50" s="183"/>
      <c r="J50" s="181"/>
      <c r="K50" s="181"/>
      <c r="L50" s="184"/>
      <c r="M50" s="185">
        <v>-66540</v>
      </c>
      <c r="N50" s="186"/>
      <c r="Q50" s="49">
        <f>IF(AND(Q38="-",Q44="-"),"-",SUM(Q44)-SUM(Q38))</f>
        <v>-66539828368</v>
      </c>
      <c r="AE50" s="222"/>
    </row>
    <row r="51" spans="1:31" s="49" customFormat="1" x14ac:dyDescent="0.15">
      <c r="A51" s="1"/>
      <c r="B51" s="3"/>
      <c r="C51" s="175" t="s">
        <v>330</v>
      </c>
      <c r="D51" s="158"/>
      <c r="E51" s="179"/>
      <c r="F51" s="177"/>
      <c r="G51" s="177"/>
      <c r="H51" s="177"/>
      <c r="I51" s="177"/>
      <c r="J51" s="158"/>
      <c r="K51" s="158"/>
      <c r="L51" s="172"/>
      <c r="M51" s="187"/>
      <c r="N51" s="188"/>
      <c r="AE51" s="222"/>
    </row>
    <row r="52" spans="1:31" s="49" customFormat="1" x14ac:dyDescent="0.15">
      <c r="A52" s="1" t="s">
        <v>292</v>
      </c>
      <c r="B52" s="3"/>
      <c r="C52" s="175"/>
      <c r="D52" s="158" t="s">
        <v>293</v>
      </c>
      <c r="E52" s="179"/>
      <c r="F52" s="177"/>
      <c r="G52" s="177"/>
      <c r="H52" s="177"/>
      <c r="I52" s="177"/>
      <c r="J52" s="158"/>
      <c r="K52" s="158"/>
      <c r="L52" s="172"/>
      <c r="M52" s="173">
        <v>389939</v>
      </c>
      <c r="N52" s="174"/>
      <c r="Q52" s="49">
        <f>IF(COUNTIF(Q53:Q54,"-")=COUNTA(Q53:Q54),"-",SUM(Q53:Q54))</f>
        <v>389938528776</v>
      </c>
      <c r="AE52" s="222"/>
    </row>
    <row r="53" spans="1:31" s="49" customFormat="1" x14ac:dyDescent="0.15">
      <c r="A53" s="1" t="s">
        <v>294</v>
      </c>
      <c r="B53" s="3"/>
      <c r="C53" s="175"/>
      <c r="D53" s="158"/>
      <c r="E53" s="179" t="s">
        <v>331</v>
      </c>
      <c r="F53" s="177"/>
      <c r="G53" s="177"/>
      <c r="H53" s="177"/>
      <c r="I53" s="177"/>
      <c r="J53" s="158"/>
      <c r="K53" s="158"/>
      <c r="L53" s="172"/>
      <c r="M53" s="173">
        <v>389939</v>
      </c>
      <c r="N53" s="174"/>
      <c r="Q53" s="49">
        <v>389938528776</v>
      </c>
      <c r="AE53" s="222"/>
    </row>
    <row r="54" spans="1:31" s="49" customFormat="1" x14ac:dyDescent="0.15">
      <c r="A54" s="1" t="s">
        <v>295</v>
      </c>
      <c r="B54" s="3"/>
      <c r="C54" s="175"/>
      <c r="D54" s="158"/>
      <c r="E54" s="179" t="s">
        <v>240</v>
      </c>
      <c r="F54" s="177"/>
      <c r="G54" s="177"/>
      <c r="H54" s="177"/>
      <c r="I54" s="177"/>
      <c r="J54" s="158"/>
      <c r="K54" s="158"/>
      <c r="L54" s="172"/>
      <c r="M54" s="173" t="s">
        <v>345</v>
      </c>
      <c r="N54" s="174"/>
      <c r="Q54" s="49" t="s">
        <v>11</v>
      </c>
      <c r="AE54" s="222"/>
    </row>
    <row r="55" spans="1:31" s="49" customFormat="1" x14ac:dyDescent="0.15">
      <c r="A55" s="1" t="s">
        <v>296</v>
      </c>
      <c r="B55" s="3"/>
      <c r="C55" s="175"/>
      <c r="D55" s="158" t="s">
        <v>297</v>
      </c>
      <c r="E55" s="179"/>
      <c r="F55" s="177"/>
      <c r="G55" s="177"/>
      <c r="H55" s="177"/>
      <c r="I55" s="177"/>
      <c r="J55" s="158"/>
      <c r="K55" s="158"/>
      <c r="L55" s="172"/>
      <c r="M55" s="173">
        <v>432950</v>
      </c>
      <c r="N55" s="174"/>
      <c r="Q55" s="49">
        <f>IF(COUNTIF(Q56:Q57,"-")=COUNTA(Q56:Q57),"-",SUM(Q56:Q57))</f>
        <v>432950000000</v>
      </c>
      <c r="AE55" s="222"/>
    </row>
    <row r="56" spans="1:31" s="49" customFormat="1" x14ac:dyDescent="0.15">
      <c r="A56" s="1" t="s">
        <v>298</v>
      </c>
      <c r="B56" s="3"/>
      <c r="C56" s="175"/>
      <c r="D56" s="158"/>
      <c r="E56" s="179" t="s">
        <v>332</v>
      </c>
      <c r="F56" s="177"/>
      <c r="G56" s="177"/>
      <c r="H56" s="177"/>
      <c r="I56" s="171"/>
      <c r="J56" s="158"/>
      <c r="K56" s="158"/>
      <c r="L56" s="172"/>
      <c r="M56" s="173">
        <v>432950</v>
      </c>
      <c r="N56" s="174"/>
      <c r="Q56" s="49">
        <v>432950000000</v>
      </c>
      <c r="AE56" s="222"/>
    </row>
    <row r="57" spans="1:31" s="49" customFormat="1" x14ac:dyDescent="0.15">
      <c r="A57" s="1" t="s">
        <v>299</v>
      </c>
      <c r="B57" s="3"/>
      <c r="C57" s="175"/>
      <c r="D57" s="158"/>
      <c r="E57" s="179" t="s">
        <v>259</v>
      </c>
      <c r="F57" s="177"/>
      <c r="G57" s="177"/>
      <c r="H57" s="177"/>
      <c r="I57" s="189"/>
      <c r="J57" s="158"/>
      <c r="K57" s="158"/>
      <c r="L57" s="172"/>
      <c r="M57" s="173" t="s">
        <v>345</v>
      </c>
      <c r="N57" s="174"/>
      <c r="Q57" s="49" t="s">
        <v>11</v>
      </c>
      <c r="AE57" s="222"/>
    </row>
    <row r="58" spans="1:31" s="49" customFormat="1" x14ac:dyDescent="0.15">
      <c r="A58" s="1" t="s">
        <v>290</v>
      </c>
      <c r="B58" s="3"/>
      <c r="C58" s="180" t="s">
        <v>291</v>
      </c>
      <c r="D58" s="181"/>
      <c r="E58" s="182"/>
      <c r="F58" s="183"/>
      <c r="G58" s="183"/>
      <c r="H58" s="183"/>
      <c r="I58" s="190"/>
      <c r="J58" s="181"/>
      <c r="K58" s="181"/>
      <c r="L58" s="184"/>
      <c r="M58" s="185">
        <v>43011</v>
      </c>
      <c r="N58" s="186"/>
      <c r="Q58" s="49">
        <f>IF(AND(Q52="-",Q55="-"),"-",SUM(Q55)-SUM(Q52))</f>
        <v>43011471224</v>
      </c>
      <c r="AE58" s="222"/>
    </row>
    <row r="59" spans="1:31" s="49" customFormat="1" x14ac:dyDescent="0.15">
      <c r="A59" s="1" t="s">
        <v>300</v>
      </c>
      <c r="B59" s="3"/>
      <c r="C59" s="303" t="s">
        <v>301</v>
      </c>
      <c r="D59" s="304"/>
      <c r="E59" s="304"/>
      <c r="F59" s="304"/>
      <c r="G59" s="304"/>
      <c r="H59" s="304"/>
      <c r="I59" s="304"/>
      <c r="J59" s="304"/>
      <c r="K59" s="304"/>
      <c r="L59" s="305"/>
      <c r="M59" s="185">
        <v>20001</v>
      </c>
      <c r="N59" s="186" t="s">
        <v>346</v>
      </c>
      <c r="Q59" s="49">
        <f>IF(AND(Q36="-",Q50="-",Q58="-"),"-",SUM(Q36,Q50,Q58))</f>
        <v>20000794763</v>
      </c>
      <c r="AE59" s="222"/>
    </row>
    <row r="60" spans="1:31" s="49" customFormat="1" ht="14.25" thickBot="1" x14ac:dyDescent="0.2">
      <c r="A60" s="1" t="s">
        <v>302</v>
      </c>
      <c r="B60" s="3"/>
      <c r="C60" s="281" t="s">
        <v>303</v>
      </c>
      <c r="D60" s="282"/>
      <c r="E60" s="282"/>
      <c r="F60" s="282"/>
      <c r="G60" s="282"/>
      <c r="H60" s="282"/>
      <c r="I60" s="282"/>
      <c r="J60" s="282"/>
      <c r="K60" s="282"/>
      <c r="L60" s="283"/>
      <c r="M60" s="185">
        <v>53975</v>
      </c>
      <c r="N60" s="186"/>
      <c r="Q60" s="49">
        <v>53975401057</v>
      </c>
      <c r="AE60" s="222"/>
    </row>
    <row r="61" spans="1:31" s="49" customFormat="1" ht="14.25" hidden="1" thickBot="1" x14ac:dyDescent="0.2">
      <c r="A61" s="1">
        <v>4435000</v>
      </c>
      <c r="B61" s="3"/>
      <c r="C61" s="284" t="s">
        <v>221</v>
      </c>
      <c r="D61" s="285"/>
      <c r="E61" s="285"/>
      <c r="F61" s="285"/>
      <c r="G61" s="285"/>
      <c r="H61" s="285"/>
      <c r="I61" s="285"/>
      <c r="J61" s="285"/>
      <c r="K61" s="285"/>
      <c r="L61" s="286"/>
      <c r="M61" s="191" t="s">
        <v>345</v>
      </c>
      <c r="N61" s="186"/>
      <c r="Q61" s="49" t="s">
        <v>345</v>
      </c>
      <c r="AE61" s="222"/>
    </row>
    <row r="62" spans="1:31" s="49" customFormat="1" ht="14.25" thickBot="1" x14ac:dyDescent="0.2">
      <c r="A62" s="1" t="s">
        <v>304</v>
      </c>
      <c r="B62" s="3"/>
      <c r="C62" s="287" t="s">
        <v>305</v>
      </c>
      <c r="D62" s="288"/>
      <c r="E62" s="288"/>
      <c r="F62" s="288"/>
      <c r="G62" s="288"/>
      <c r="H62" s="288"/>
      <c r="I62" s="288"/>
      <c r="J62" s="288"/>
      <c r="K62" s="288"/>
      <c r="L62" s="289"/>
      <c r="M62" s="192">
        <v>73976</v>
      </c>
      <c r="N62" s="193"/>
      <c r="Q62" s="49">
        <f>IF(COUNTIF(Q59:Q61,"-")=COUNTA(Q59:Q61),"-",SUM(Q59:Q61))</f>
        <v>73976195820</v>
      </c>
      <c r="AE62" s="222"/>
    </row>
    <row r="63" spans="1:31" s="49" customFormat="1" ht="14.25" thickBot="1" x14ac:dyDescent="0.2">
      <c r="A63" s="1"/>
      <c r="B63" s="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5"/>
      <c r="N63" s="196"/>
      <c r="AE63" s="222"/>
    </row>
    <row r="64" spans="1:31" s="49" customFormat="1" x14ac:dyDescent="0.15">
      <c r="A64" s="1" t="s">
        <v>306</v>
      </c>
      <c r="B64" s="3"/>
      <c r="C64" s="197" t="s">
        <v>307</v>
      </c>
      <c r="D64" s="198"/>
      <c r="E64" s="198"/>
      <c r="F64" s="198"/>
      <c r="G64" s="198"/>
      <c r="H64" s="198"/>
      <c r="I64" s="198"/>
      <c r="J64" s="198"/>
      <c r="K64" s="198"/>
      <c r="L64" s="198"/>
      <c r="M64" s="199">
        <v>7018</v>
      </c>
      <c r="N64" s="200"/>
      <c r="Q64" s="49">
        <v>7017646506</v>
      </c>
      <c r="AE64" s="222"/>
    </row>
    <row r="65" spans="1:31" s="49" customFormat="1" x14ac:dyDescent="0.15">
      <c r="A65" s="1" t="s">
        <v>308</v>
      </c>
      <c r="B65" s="3"/>
      <c r="C65" s="201" t="s">
        <v>309</v>
      </c>
      <c r="D65" s="202"/>
      <c r="E65" s="202"/>
      <c r="F65" s="202"/>
      <c r="G65" s="202"/>
      <c r="H65" s="202"/>
      <c r="I65" s="202"/>
      <c r="J65" s="202"/>
      <c r="K65" s="202"/>
      <c r="L65" s="202"/>
      <c r="M65" s="185">
        <v>-1494</v>
      </c>
      <c r="N65" s="186"/>
      <c r="Q65" s="49">
        <v>-1493618546</v>
      </c>
      <c r="AE65" s="222"/>
    </row>
    <row r="66" spans="1:31" s="49" customFormat="1" ht="14.25" thickBot="1" x14ac:dyDescent="0.2">
      <c r="A66" s="1" t="s">
        <v>310</v>
      </c>
      <c r="B66" s="3"/>
      <c r="C66" s="203" t="s">
        <v>311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5">
        <v>5524</v>
      </c>
      <c r="N66" s="206"/>
      <c r="Q66" s="49">
        <f>IF(COUNTIF(Q64:Q65,"-")=COUNTA(Q64:Q65),"-",SUM(Q64:Q65))</f>
        <v>5524027960</v>
      </c>
      <c r="AE66" s="222"/>
    </row>
    <row r="67" spans="1:31" s="49" customFormat="1" ht="14.25" thickBot="1" x14ac:dyDescent="0.2">
      <c r="A67" s="1" t="s">
        <v>312</v>
      </c>
      <c r="B67" s="3"/>
      <c r="C67" s="207" t="s">
        <v>313</v>
      </c>
      <c r="D67" s="208"/>
      <c r="E67" s="209"/>
      <c r="F67" s="210"/>
      <c r="G67" s="210"/>
      <c r="H67" s="210"/>
      <c r="I67" s="210"/>
      <c r="J67" s="208"/>
      <c r="K67" s="208"/>
      <c r="L67" s="208"/>
      <c r="M67" s="192">
        <v>79500</v>
      </c>
      <c r="N67" s="193"/>
      <c r="Q67" s="49">
        <f>IF(AND(Q62="-",Q66="-"),"-",SUM(Q62,Q66))</f>
        <v>79500223780</v>
      </c>
      <c r="AE67" s="222"/>
    </row>
    <row r="68" spans="1:31" s="49" customFormat="1" ht="6.75" customHeight="1" x14ac:dyDescent="0.15">
      <c r="A68" s="1"/>
      <c r="B68" s="3"/>
      <c r="C68" s="157"/>
      <c r="D68" s="157"/>
      <c r="E68" s="211"/>
      <c r="F68" s="212"/>
      <c r="G68" s="212"/>
      <c r="H68" s="212"/>
      <c r="I68" s="213"/>
      <c r="J68" s="214"/>
      <c r="K68" s="214"/>
      <c r="L68" s="214"/>
      <c r="M68" s="3"/>
      <c r="N68" s="3"/>
    </row>
    <row r="69" spans="1:31" s="49" customFormat="1" x14ac:dyDescent="0.15">
      <c r="A69" s="1"/>
      <c r="B69" s="3"/>
      <c r="C69" s="157"/>
      <c r="D69" s="215" t="s">
        <v>323</v>
      </c>
      <c r="E69" s="211"/>
      <c r="F69" s="212"/>
      <c r="G69" s="212"/>
      <c r="H69" s="212"/>
      <c r="I69" s="216"/>
      <c r="J69" s="214"/>
      <c r="K69" s="214"/>
      <c r="L69" s="214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2022-03-03T01:08:26Z</dcterms:created>
  <dcterms:modified xsi:type="dcterms:W3CDTF">2022-03-23T01:13:30Z</dcterms:modified>
</cp:coreProperties>
</file>