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98.12\zaisei7\070-地方公会計（６班フォルダから）\R3\800-公表関係\20220325 HP\★掲載データ\"/>
    </mc:Choice>
  </mc:AlternateContent>
  <bookViews>
    <workbookView xWindow="2790" yWindow="0" windowWidth="14640" windowHeight="6210" firstSheet="2" activeTab="2"/>
  </bookViews>
  <sheets>
    <sheet name="連結貸借対照表" sheetId="5" r:id="rId1"/>
    <sheet name="連結行政コスト計算書" sheetId="6" r:id="rId2"/>
    <sheet name="連結純資産変動計算書" sheetId="7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連結行政コスト計算書!$B$1:$P$49</definedName>
    <definedName name="_xlnm.Print_Area" localSheetId="2">連結純資産変動計算書!$B$1:$S$35</definedName>
    <definedName name="_xlnm.Print_Area" localSheetId="0">連結貸借対照表!$C$1:$AB$73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0" i="5" l="1"/>
  <c r="AD64" i="5"/>
  <c r="AD60" i="5" s="1"/>
  <c r="AD55" i="5"/>
  <c r="AD49" i="5"/>
  <c r="AD45" i="5"/>
  <c r="AD34" i="5"/>
  <c r="AE20" i="5"/>
  <c r="AD16" i="5"/>
  <c r="AE14" i="5"/>
  <c r="AE29" i="5" s="1"/>
  <c r="AE71" i="5" s="1"/>
  <c r="X33" i="7"/>
  <c r="U33" i="7"/>
  <c r="X32" i="7"/>
  <c r="W32" i="7"/>
  <c r="V32" i="7"/>
  <c r="U31" i="7"/>
  <c r="U30" i="7"/>
  <c r="U29" i="7"/>
  <c r="U28" i="7"/>
  <c r="U27" i="7"/>
  <c r="U26" i="7"/>
  <c r="W21" i="7"/>
  <c r="V21" i="7"/>
  <c r="X20" i="7"/>
  <c r="W20" i="7"/>
  <c r="U19" i="7"/>
  <c r="U18" i="7"/>
  <c r="X17" i="7"/>
  <c r="W17" i="7"/>
  <c r="U16" i="7"/>
  <c r="U15" i="7"/>
  <c r="R44" i="6"/>
  <c r="R39" i="6"/>
  <c r="R35" i="6"/>
  <c r="R30" i="6"/>
  <c r="R26" i="6"/>
  <c r="R21" i="6"/>
  <c r="R16" i="6"/>
  <c r="AD48" i="5" l="1"/>
  <c r="AD15" i="5"/>
  <c r="U32" i="7"/>
  <c r="U20" i="7"/>
  <c r="U17" i="7"/>
  <c r="R15" i="6"/>
  <c r="R14" i="6" s="1"/>
  <c r="R38" i="6" s="1"/>
  <c r="R47" i="6" s="1"/>
  <c r="AD14" i="5" l="1"/>
  <c r="AD71" i="5" s="1"/>
</calcChain>
</file>

<file path=xl/sharedStrings.xml><?xml version="1.0" encoding="utf-8"?>
<sst xmlns="http://schemas.openxmlformats.org/spreadsheetml/2006/main" count="364" uniqueCount="266">
  <si>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</si>
  <si>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</si>
  <si>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</si>
  <si>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</si>
  <si>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</si>
  <si>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</si>
  <si>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</si>
  <si>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</si>
  <si>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</si>
  <si>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</si>
  <si>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</si>
  <si>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</si>
  <si>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</si>
  <si>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</si>
  <si>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</si>
  <si>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</si>
  <si>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</si>
  <si>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</si>
  <si>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</si>
  <si>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</si>
  <si>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</si>
  <si>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</si>
  <si>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</si>
  <si>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</si>
  <si>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</si>
  <si>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</si>
  <si>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</si>
  <si>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</si>
  <si>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</si>
  <si>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</si>
  <si>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</si>
  <si>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</si>
  <si>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</si>
  <si>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</si>
  <si>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</si>
  <si>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</si>
  <si>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</si>
  <si>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</si>
  <si>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</si>
  <si>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</si>
  <si>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</si>
  <si>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</si>
  <si>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</si>
  <si>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</si>
  <si>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</si>
  <si>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</si>
  <si>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</si>
  <si>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</si>
  <si>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</si>
  <si>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</si>
  <si>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</si>
  <si>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</si>
  <si>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</si>
  <si>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</si>
  <si>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</si>
  <si>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</si>
  <si>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</si>
  <si>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</si>
  <si>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</si>
  <si>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</si>
  <si>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</si>
  <si>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</si>
  <si>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</si>
  <si>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</si>
  <si>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</si>
  <si>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</si>
  <si>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</si>
  <si>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</si>
  <si>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</si>
  <si>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</si>
  <si>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</si>
  <si>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</si>
  <si>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</si>
  <si>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</si>
  <si>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</si>
  <si>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</si>
  <si>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</si>
  <si>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</si>
  <si>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</si>
  <si>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</si>
  <si>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</si>
  <si>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</si>
  <si>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</si>
  <si>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</si>
  <si>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</si>
  <si>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</si>
  <si>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</si>
  <si>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</si>
  <si>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</si>
  <si>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</si>
  <si>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</si>
  <si>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</si>
  <si>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</si>
  <si>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</si>
  <si>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</si>
  <si>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</si>
  <si>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</si>
  <si>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</si>
  <si>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</si>
  <si>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</si>
  <si>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</si>
  <si>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</si>
  <si>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</si>
  <si>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</si>
  <si>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</si>
  <si>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</si>
  <si>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</si>
  <si>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</si>
  <si>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</si>
  <si>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</si>
  <si>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</si>
  <si>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</si>
  <si>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</si>
  <si>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</si>
  <si>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</si>
  <si>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</si>
  <si>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</si>
  <si>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</si>
  <si>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</si>
  <si>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</si>
  <si>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</si>
  <si>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</si>
  <si>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</si>
  <si>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</si>
  <si>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</si>
  <si>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</si>
  <si>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</si>
  <si>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</si>
  <si>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</si>
  <si>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</si>
  <si>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</si>
  <si>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</si>
  <si>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</si>
  <si>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</si>
  <si>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</si>
  <si>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</si>
  <si>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</si>
  <si>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</si>
  <si>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</si>
  <si>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</si>
  <si>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</si>
  <si>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</si>
  <si>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</si>
  <si>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</si>
  <si>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</si>
  <si>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</si>
  <si>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</si>
  <si>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</si>
  <si>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</si>
  <si>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</si>
  <si>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</si>
  <si>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</si>
  <si>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</si>
  <si>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</si>
  <si>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</si>
  <si>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</si>
  <si>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</si>
  <si>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</si>
  <si>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</si>
  <si>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</si>
  <si>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</si>
  <si>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</si>
  <si>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</si>
  <si>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</si>
  <si>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</si>
  <si>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</si>
  <si>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</si>
  <si>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</si>
  <si>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</si>
  <si>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</si>
  <si>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</si>
  <si>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</si>
  <si>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</si>
  <si>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</si>
  <si>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</si>
  <si>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</si>
  <si>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</si>
  <si>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</si>
  <si>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</si>
  <si>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</si>
  <si>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</si>
  <si>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</si>
  <si>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</si>
  <si>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</si>
  <si>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</si>
  <si>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</si>
  <si>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</si>
  <si>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</si>
  <si>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</si>
  <si>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</si>
  <si>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</si>
  <si>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</si>
  <si>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</si>
  <si>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</si>
  <si>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</si>
  <si>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</si>
  <si>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</si>
  <si>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</si>
  <si>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</si>
  <si>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</si>
  <si>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</si>
  <si>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</si>
  <si>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</si>
  <si>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</si>
  <si>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</si>
  <si>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</si>
  <si>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</si>
  <si>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</si>
  <si>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</si>
  <si>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</si>
  <si>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</si>
  <si>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</si>
  <si>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</si>
  <si>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</si>
  <si>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</si>
  <si>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</si>
  <si>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</si>
  <si>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</si>
  <si>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</si>
  <si>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</si>
  <si>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</si>
  <si>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</si>
  <si>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</si>
  <si>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</si>
  <si>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</si>
  <si>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</si>
  <si>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</si>
  <si>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</si>
  <si>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</si>
  <si>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</si>
  <si>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科目コード</t>
  </si>
  <si>
    <t>科目コー</t>
  </si>
  <si>
    <t>金額</t>
  </si>
  <si>
    <t>【資産の部】</t>
  </si>
  <si>
    <t>【負債の部】</t>
  </si>
  <si>
    <t>1085000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</si>
  <si>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</si>
  <si>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</si>
  <si>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</si>
  <si>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</si>
  <si>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</si>
  <si>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</si>
  <si>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</si>
  <si>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</si>
  <si>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</si>
  <si>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</si>
  <si>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*出力条件</t>
  </si>
  <si>
    <t>*会計年度 ： R02</t>
  </si>
  <si>
    <t>*出力帳票選択 ： 財務書類</t>
  </si>
  <si>
    <t>*団体区分 ： 連結</t>
  </si>
  <si>
    <t>*団体／会計コード ：</t>
  </si>
  <si>
    <t>*出力範囲 ： 年次</t>
  </si>
  <si>
    <t>*出力金額単位 ： 百万円</t>
  </si>
  <si>
    <t>（単位：百万円）</t>
  </si>
  <si>
    <t>-</t>
    <phoneticPr fontId="2"/>
  </si>
  <si>
    <t>連結行政コスト計算書</t>
  </si>
  <si>
    <t>自　令和２年４月１日　</t>
    <phoneticPr fontId="11"/>
  </si>
  <si>
    <t>至　令和３年３月３１日</t>
    <phoneticPr fontId="11"/>
  </si>
  <si>
    <t>-</t>
    <phoneticPr fontId="11"/>
  </si>
  <si>
    <t>※</t>
  </si>
  <si>
    <t>連結純資産変動計算書</t>
  </si>
  <si>
    <t>連結貸借対照表</t>
  </si>
  <si>
    <t>（令和３年３月３１日現在）</t>
  </si>
  <si>
    <t>地方債等</t>
    <phoneticPr fontId="2"/>
  </si>
  <si>
    <t>1年内償還予定地方債等</t>
    <phoneticPr fontId="2"/>
  </si>
  <si>
    <t>w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</si>
</sst>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11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80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CO79"/>
  <sheetViews>
    <sheetView showGridLines="0" topLeftCell="C61" zoomScale="85" zoomScaleNormal="85" zoomScaleSheetLayoutView="85" workbookViewId="0"/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93" x14ac:dyDescent="0.15">
      <c r="A1" s="7" t="s">
        <v>265</v>
      </c>
      <c r="D1" s="9" t="s">
        <v>246</v>
      </c>
    </row>
    <row r="2" spans="1:93" x14ac:dyDescent="0.15">
      <c r="D2" s="9" t="s">
        <v>247</v>
      </c>
    </row>
    <row r="3" spans="1:93" x14ac:dyDescent="0.15">
      <c r="D3" s="9" t="s">
        <v>248</v>
      </c>
    </row>
    <row r="4" spans="1:93" x14ac:dyDescent="0.15">
      <c r="D4" s="9" t="s">
        <v>249</v>
      </c>
    </row>
    <row r="5" spans="1:93" x14ac:dyDescent="0.15">
      <c r="D5" s="9" t="s">
        <v>250</v>
      </c>
    </row>
    <row r="6" spans="1:93" x14ac:dyDescent="0.15">
      <c r="D6" s="9" t="s">
        <v>251</v>
      </c>
    </row>
    <row r="7" spans="1:93" x14ac:dyDescent="0.15">
      <c r="D7" s="9" t="s">
        <v>252</v>
      </c>
    </row>
    <row r="8" spans="1:93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93" ht="23.25" customHeight="1" x14ac:dyDescent="0.25">
      <c r="C9" s="8"/>
      <c r="D9" s="170" t="s">
        <v>261</v>
      </c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</row>
    <row r="10" spans="1:93" ht="21" customHeight="1" x14ac:dyDescent="0.15">
      <c r="D10" s="171" t="s">
        <v>262</v>
      </c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</row>
    <row r="11" spans="1:93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253</v>
      </c>
      <c r="AB11" s="13"/>
    </row>
    <row r="12" spans="1:93" s="16" customFormat="1" ht="14.25" customHeight="1" thickBot="1" x14ac:dyDescent="0.2">
      <c r="A12" s="15" t="s">
        <v>230</v>
      </c>
      <c r="B12" s="15" t="s">
        <v>231</v>
      </c>
      <c r="D12" s="167" t="s">
        <v>0</v>
      </c>
      <c r="E12" s="168"/>
      <c r="F12" s="168"/>
      <c r="G12" s="168"/>
      <c r="H12" s="168"/>
      <c r="I12" s="168"/>
      <c r="J12" s="168"/>
      <c r="K12" s="172"/>
      <c r="L12" s="172"/>
      <c r="M12" s="172"/>
      <c r="N12" s="172"/>
      <c r="O12" s="172"/>
      <c r="P12" s="173" t="s">
        <v>232</v>
      </c>
      <c r="Q12" s="174"/>
      <c r="R12" s="168" t="s">
        <v>0</v>
      </c>
      <c r="S12" s="168"/>
      <c r="T12" s="168"/>
      <c r="U12" s="168"/>
      <c r="V12" s="168"/>
      <c r="W12" s="168"/>
      <c r="X12" s="168"/>
      <c r="Y12" s="168"/>
      <c r="Z12" s="173" t="s">
        <v>232</v>
      </c>
      <c r="AA12" s="174"/>
    </row>
    <row r="13" spans="1:93" ht="14.65" customHeight="1" x14ac:dyDescent="0.15">
      <c r="D13" s="17" t="s">
        <v>233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234</v>
      </c>
      <c r="S13" s="19"/>
      <c r="T13" s="19"/>
      <c r="U13" s="19"/>
      <c r="V13" s="19"/>
      <c r="W13" s="19"/>
      <c r="X13" s="19"/>
      <c r="Y13" s="18"/>
      <c r="Z13" s="21"/>
      <c r="AA13" s="23"/>
      <c r="CN13" s="158"/>
      <c r="CO13" s="158"/>
    </row>
    <row r="14" spans="1:93" ht="14.65" customHeight="1" x14ac:dyDescent="0.15">
      <c r="A14" s="7" t="s">
        <v>3</v>
      </c>
      <c r="B14" s="7" t="s">
        <v>102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5983224</v>
      </c>
      <c r="Q14" s="26" t="s">
        <v>259</v>
      </c>
      <c r="R14" s="19"/>
      <c r="S14" s="19" t="s">
        <v>103</v>
      </c>
      <c r="T14" s="19"/>
      <c r="U14" s="19"/>
      <c r="V14" s="19"/>
      <c r="W14" s="19"/>
      <c r="X14" s="19"/>
      <c r="Y14" s="18"/>
      <c r="Z14" s="25">
        <v>4693921</v>
      </c>
      <c r="AA14" s="27" t="s">
        <v>259</v>
      </c>
      <c r="AD14" s="9">
        <f>IF(AND(AD15="-",AD45="-",AD48="-"),"-",SUM(AD15,AD45,AD48))</f>
        <v>5983224089622</v>
      </c>
      <c r="AE14" s="9">
        <f>IF(COUNTIF(AE15:AE19,"-")=COUNTA(AE15:AE19),"-",SUM(AE15:AE19))</f>
        <v>4693921145473</v>
      </c>
      <c r="CN14" s="158"/>
      <c r="CO14" s="158"/>
    </row>
    <row r="15" spans="1:93" ht="14.65" customHeight="1" x14ac:dyDescent="0.15">
      <c r="A15" s="7" t="s">
        <v>5</v>
      </c>
      <c r="B15" s="7" t="s">
        <v>104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4578535</v>
      </c>
      <c r="Q15" s="26" t="s">
        <v>259</v>
      </c>
      <c r="R15" s="19"/>
      <c r="S15" s="19"/>
      <c r="T15" s="19" t="s">
        <v>263</v>
      </c>
      <c r="U15" s="19"/>
      <c r="V15" s="19"/>
      <c r="W15" s="19"/>
      <c r="X15" s="19"/>
      <c r="Y15" s="18"/>
      <c r="Z15" s="25">
        <v>3686563</v>
      </c>
      <c r="AA15" s="27"/>
      <c r="AD15" s="9">
        <f>IF(AND(AD16="-",AD34="-",COUNTIF(AD43:AD44,"-")=COUNTA(AD43:AD44)),"-",SUM(AD16,AD34,AD43:AD44))</f>
        <v>4578535472580</v>
      </c>
      <c r="AE15" s="9">
        <v>3686562853553</v>
      </c>
      <c r="CN15" s="158"/>
      <c r="CO15" s="158"/>
    </row>
    <row r="16" spans="1:93" ht="14.65" customHeight="1" x14ac:dyDescent="0.15">
      <c r="A16" s="7" t="s">
        <v>7</v>
      </c>
      <c r="B16" s="7" t="s">
        <v>105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1135422</v>
      </c>
      <c r="Q16" s="26" t="s">
        <v>259</v>
      </c>
      <c r="R16" s="19"/>
      <c r="S16" s="19"/>
      <c r="T16" s="19" t="s">
        <v>106</v>
      </c>
      <c r="U16" s="19"/>
      <c r="V16" s="19"/>
      <c r="W16" s="19"/>
      <c r="X16" s="19"/>
      <c r="Y16" s="18"/>
      <c r="Z16" s="25">
        <v>88856</v>
      </c>
      <c r="AA16" s="27"/>
      <c r="AD16" s="9">
        <f>IF(COUNTIF(AD17:AD33,"-")=COUNTA(AD17:AD33),"-",SUM(AD17:AD33))</f>
        <v>1135421803700</v>
      </c>
      <c r="AE16" s="9">
        <v>88856339020</v>
      </c>
      <c r="CN16" s="158"/>
      <c r="CO16" s="158"/>
    </row>
    <row r="17" spans="1:93" ht="14.65" customHeight="1" x14ac:dyDescent="0.15">
      <c r="A17" s="7" t="s">
        <v>9</v>
      </c>
      <c r="B17" s="7" t="s">
        <v>107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710637</v>
      </c>
      <c r="Q17" s="26"/>
      <c r="R17" s="19"/>
      <c r="S17" s="19"/>
      <c r="T17" s="19" t="s">
        <v>108</v>
      </c>
      <c r="U17" s="19"/>
      <c r="V17" s="19"/>
      <c r="W17" s="19"/>
      <c r="X17" s="19"/>
      <c r="Y17" s="18"/>
      <c r="Z17" s="25">
        <v>349164</v>
      </c>
      <c r="AA17" s="27"/>
      <c r="AD17" s="9">
        <v>710636719583</v>
      </c>
      <c r="AE17" s="9">
        <v>349163515316</v>
      </c>
      <c r="CN17" s="158"/>
      <c r="CO17" s="158"/>
    </row>
    <row r="18" spans="1:93" ht="14.65" customHeight="1" x14ac:dyDescent="0.15">
      <c r="A18" s="7" t="s">
        <v>12</v>
      </c>
      <c r="B18" s="7" t="s">
        <v>109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>
        <v>-302</v>
      </c>
      <c r="Q18" s="26"/>
      <c r="R18" s="19"/>
      <c r="S18" s="19"/>
      <c r="T18" s="19" t="s">
        <v>110</v>
      </c>
      <c r="U18" s="19"/>
      <c r="V18" s="19"/>
      <c r="W18" s="19"/>
      <c r="X18" s="19"/>
      <c r="Y18" s="18"/>
      <c r="Z18" s="25">
        <v>8714</v>
      </c>
      <c r="AA18" s="27"/>
      <c r="AD18" s="9">
        <v>-302318000</v>
      </c>
      <c r="AE18" s="9">
        <v>8713852000</v>
      </c>
      <c r="CN18" s="158"/>
      <c r="CO18" s="158"/>
    </row>
    <row r="19" spans="1:93" ht="14.65" customHeight="1" x14ac:dyDescent="0.15">
      <c r="A19" s="7" t="s">
        <v>14</v>
      </c>
      <c r="B19" s="7" t="s">
        <v>111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10812</v>
      </c>
      <c r="Q19" s="26"/>
      <c r="R19" s="19"/>
      <c r="S19" s="19"/>
      <c r="T19" s="19" t="s">
        <v>38</v>
      </c>
      <c r="U19" s="19"/>
      <c r="V19" s="19"/>
      <c r="W19" s="19"/>
      <c r="X19" s="19"/>
      <c r="Y19" s="18"/>
      <c r="Z19" s="25">
        <v>560625</v>
      </c>
      <c r="AA19" s="27"/>
      <c r="AD19" s="9">
        <v>10811783964</v>
      </c>
      <c r="AE19" s="9">
        <v>560624585584</v>
      </c>
      <c r="CN19" s="158"/>
      <c r="CO19" s="158"/>
    </row>
    <row r="20" spans="1:93" ht="14.65" customHeight="1" x14ac:dyDescent="0.15">
      <c r="A20" s="7" t="s">
        <v>16</v>
      </c>
      <c r="B20" s="7" t="s">
        <v>112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934578</v>
      </c>
      <c r="Q20" s="26"/>
      <c r="R20" s="19"/>
      <c r="S20" s="19" t="s">
        <v>113</v>
      </c>
      <c r="T20" s="19"/>
      <c r="U20" s="19"/>
      <c r="V20" s="19"/>
      <c r="W20" s="19"/>
      <c r="X20" s="19"/>
      <c r="Y20" s="18"/>
      <c r="Z20" s="25">
        <v>422007</v>
      </c>
      <c r="AA20" s="27"/>
      <c r="AD20" s="9">
        <v>934577721280</v>
      </c>
      <c r="AE20" s="9">
        <f>IF(COUNTIF(AE21:AE28,"-")=COUNTA(AE21:AE28),"-",SUM(AE21:AE28))</f>
        <v>422006550508</v>
      </c>
      <c r="CN20" s="158"/>
      <c r="CO20" s="158"/>
    </row>
    <row r="21" spans="1:93" ht="14.65" customHeight="1" x14ac:dyDescent="0.15">
      <c r="A21" s="7" t="s">
        <v>18</v>
      </c>
      <c r="B21" s="7" t="s">
        <v>114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-588732</v>
      </c>
      <c r="Q21" s="26"/>
      <c r="R21" s="19"/>
      <c r="S21" s="19"/>
      <c r="T21" s="19" t="s">
        <v>264</v>
      </c>
      <c r="U21" s="19"/>
      <c r="V21" s="19"/>
      <c r="W21" s="19"/>
      <c r="X21" s="19"/>
      <c r="Y21" s="18"/>
      <c r="Z21" s="25">
        <v>314740</v>
      </c>
      <c r="AA21" s="27"/>
      <c r="AD21" s="9">
        <v>-588732091724</v>
      </c>
      <c r="AE21" s="9">
        <v>314739807519</v>
      </c>
      <c r="CN21" s="158"/>
      <c r="CO21" s="158"/>
    </row>
    <row r="22" spans="1:93" ht="14.65" customHeight="1" x14ac:dyDescent="0.15">
      <c r="A22" s="7" t="s">
        <v>235</v>
      </c>
      <c r="B22" s="7" t="s">
        <v>115</v>
      </c>
      <c r="D22" s="24"/>
      <c r="E22" s="19"/>
      <c r="F22" s="19"/>
      <c r="G22" s="19"/>
      <c r="H22" s="19" t="s">
        <v>20</v>
      </c>
      <c r="I22" s="19"/>
      <c r="J22" s="19"/>
      <c r="K22" s="18"/>
      <c r="L22" s="18"/>
      <c r="M22" s="18"/>
      <c r="N22" s="18"/>
      <c r="O22" s="18"/>
      <c r="P22" s="25">
        <v>-162</v>
      </c>
      <c r="Q22" s="26"/>
      <c r="R22" s="19"/>
      <c r="S22" s="19"/>
      <c r="T22" s="19" t="s">
        <v>116</v>
      </c>
      <c r="U22" s="19"/>
      <c r="V22" s="19"/>
      <c r="W22" s="19"/>
      <c r="X22" s="19"/>
      <c r="Y22" s="18"/>
      <c r="Z22" s="25">
        <v>45307</v>
      </c>
      <c r="AA22" s="27"/>
      <c r="AD22" s="9">
        <v>-161970000</v>
      </c>
      <c r="AE22" s="9">
        <v>45306806149</v>
      </c>
      <c r="CN22" s="158"/>
      <c r="CO22" s="158"/>
    </row>
    <row r="23" spans="1:93" ht="14.65" customHeight="1" x14ac:dyDescent="0.15">
      <c r="A23" s="7" t="s">
        <v>21</v>
      </c>
      <c r="B23" s="7" t="s">
        <v>117</v>
      </c>
      <c r="D23" s="24"/>
      <c r="E23" s="19"/>
      <c r="F23" s="19"/>
      <c r="G23" s="19"/>
      <c r="H23" s="19" t="s">
        <v>22</v>
      </c>
      <c r="I23" s="19"/>
      <c r="J23" s="19"/>
      <c r="K23" s="18"/>
      <c r="L23" s="18"/>
      <c r="M23" s="18"/>
      <c r="N23" s="18"/>
      <c r="O23" s="18"/>
      <c r="P23" s="25">
        <v>214389</v>
      </c>
      <c r="Q23" s="26"/>
      <c r="R23" s="19"/>
      <c r="S23" s="19"/>
      <c r="T23" s="19" t="s">
        <v>118</v>
      </c>
      <c r="U23" s="19"/>
      <c r="V23" s="19"/>
      <c r="W23" s="19"/>
      <c r="X23" s="19"/>
      <c r="Y23" s="18"/>
      <c r="Z23" s="25">
        <v>161</v>
      </c>
      <c r="AA23" s="27"/>
      <c r="AD23" s="9">
        <v>214388769906</v>
      </c>
      <c r="AE23" s="9">
        <v>161114481</v>
      </c>
      <c r="CN23" s="158"/>
      <c r="CO23" s="158"/>
    </row>
    <row r="24" spans="1:93" ht="14.65" customHeight="1" x14ac:dyDescent="0.15">
      <c r="A24" s="7" t="s">
        <v>23</v>
      </c>
      <c r="B24" s="7" t="s">
        <v>119</v>
      </c>
      <c r="D24" s="24"/>
      <c r="E24" s="19"/>
      <c r="F24" s="19"/>
      <c r="G24" s="19"/>
      <c r="H24" s="19" t="s">
        <v>24</v>
      </c>
      <c r="I24" s="19"/>
      <c r="J24" s="19"/>
      <c r="K24" s="18"/>
      <c r="L24" s="18"/>
      <c r="M24" s="18"/>
      <c r="N24" s="18"/>
      <c r="O24" s="18"/>
      <c r="P24" s="25">
        <v>-150657</v>
      </c>
      <c r="Q24" s="26"/>
      <c r="R24" s="18"/>
      <c r="S24" s="19"/>
      <c r="T24" s="19" t="s">
        <v>120</v>
      </c>
      <c r="U24" s="19"/>
      <c r="V24" s="19"/>
      <c r="W24" s="19"/>
      <c r="X24" s="19"/>
      <c r="Y24" s="18"/>
      <c r="Z24" s="25">
        <v>1821</v>
      </c>
      <c r="AA24" s="27"/>
      <c r="AD24" s="9">
        <v>-150656535119</v>
      </c>
      <c r="AE24" s="9">
        <v>1820926675</v>
      </c>
      <c r="CN24" s="158"/>
      <c r="CO24" s="158"/>
    </row>
    <row r="25" spans="1:93" ht="14.65" customHeight="1" x14ac:dyDescent="0.15">
      <c r="A25" s="7" t="s">
        <v>25</v>
      </c>
      <c r="B25" s="7" t="s">
        <v>121</v>
      </c>
      <c r="D25" s="24"/>
      <c r="E25" s="19"/>
      <c r="F25" s="19"/>
      <c r="G25" s="19"/>
      <c r="H25" s="19" t="s">
        <v>26</v>
      </c>
      <c r="I25" s="28"/>
      <c r="J25" s="28"/>
      <c r="K25" s="29"/>
      <c r="L25" s="29"/>
      <c r="M25" s="29"/>
      <c r="N25" s="29"/>
      <c r="O25" s="29"/>
      <c r="P25" s="25">
        <v>3709</v>
      </c>
      <c r="Q25" s="26"/>
      <c r="R25" s="18"/>
      <c r="S25" s="19"/>
      <c r="T25" s="19" t="s">
        <v>122</v>
      </c>
      <c r="U25" s="19"/>
      <c r="V25" s="19"/>
      <c r="W25" s="19"/>
      <c r="X25" s="19"/>
      <c r="Y25" s="18"/>
      <c r="Z25" s="25">
        <v>384</v>
      </c>
      <c r="AA25" s="27"/>
      <c r="AD25" s="9">
        <v>3708980000</v>
      </c>
      <c r="AE25" s="9">
        <v>383676574</v>
      </c>
      <c r="CN25" s="158"/>
      <c r="CO25" s="158"/>
    </row>
    <row r="26" spans="1:93" ht="14.65" customHeight="1" x14ac:dyDescent="0.15">
      <c r="A26" s="7" t="s">
        <v>27</v>
      </c>
      <c r="B26" s="7" t="s">
        <v>123</v>
      </c>
      <c r="D26" s="24"/>
      <c r="E26" s="19"/>
      <c r="F26" s="19"/>
      <c r="G26" s="19"/>
      <c r="H26" s="19" t="s">
        <v>28</v>
      </c>
      <c r="I26" s="28"/>
      <c r="J26" s="28"/>
      <c r="K26" s="29"/>
      <c r="L26" s="29"/>
      <c r="M26" s="29"/>
      <c r="N26" s="29"/>
      <c r="O26" s="29"/>
      <c r="P26" s="25">
        <v>-3709</v>
      </c>
      <c r="Q26" s="26"/>
      <c r="R26" s="19"/>
      <c r="S26" s="19"/>
      <c r="T26" s="19" t="s">
        <v>124</v>
      </c>
      <c r="U26" s="19"/>
      <c r="V26" s="19"/>
      <c r="W26" s="19"/>
      <c r="X26" s="19"/>
      <c r="Y26" s="18"/>
      <c r="Z26" s="25">
        <v>40731</v>
      </c>
      <c r="AA26" s="27"/>
      <c r="AD26" s="9">
        <v>-3708979996</v>
      </c>
      <c r="AE26" s="9">
        <v>40731313813</v>
      </c>
      <c r="CN26" s="158"/>
      <c r="CO26" s="158"/>
    </row>
    <row r="27" spans="1:93" ht="14.65" customHeight="1" x14ac:dyDescent="0.15">
      <c r="A27" s="7" t="s">
        <v>29</v>
      </c>
      <c r="B27" s="7" t="s">
        <v>125</v>
      </c>
      <c r="D27" s="24"/>
      <c r="E27" s="19"/>
      <c r="F27" s="19"/>
      <c r="G27" s="19"/>
      <c r="H27" s="19" t="s">
        <v>30</v>
      </c>
      <c r="I27" s="28"/>
      <c r="J27" s="28"/>
      <c r="K27" s="29"/>
      <c r="L27" s="29"/>
      <c r="M27" s="29"/>
      <c r="N27" s="29"/>
      <c r="O27" s="29"/>
      <c r="P27" s="25">
        <v>27</v>
      </c>
      <c r="Q27" s="26"/>
      <c r="R27" s="19"/>
      <c r="S27" s="19"/>
      <c r="T27" s="19" t="s">
        <v>126</v>
      </c>
      <c r="U27" s="19"/>
      <c r="V27" s="19"/>
      <c r="W27" s="19"/>
      <c r="X27" s="19"/>
      <c r="Y27" s="18"/>
      <c r="Z27" s="25">
        <v>8511</v>
      </c>
      <c r="AA27" s="27"/>
      <c r="AD27" s="9">
        <v>27000000</v>
      </c>
      <c r="AE27" s="9">
        <v>8510625962</v>
      </c>
      <c r="CN27" s="158"/>
      <c r="CO27" s="158"/>
    </row>
    <row r="28" spans="1:93" ht="14.65" customHeight="1" x14ac:dyDescent="0.15">
      <c r="A28" s="7" t="s">
        <v>31</v>
      </c>
      <c r="B28" s="7" t="s">
        <v>127</v>
      </c>
      <c r="D28" s="24"/>
      <c r="E28" s="19"/>
      <c r="F28" s="19"/>
      <c r="G28" s="19"/>
      <c r="H28" s="19" t="s">
        <v>32</v>
      </c>
      <c r="I28" s="28"/>
      <c r="J28" s="28"/>
      <c r="K28" s="29"/>
      <c r="L28" s="29"/>
      <c r="M28" s="29"/>
      <c r="N28" s="29"/>
      <c r="O28" s="29"/>
      <c r="P28" s="25">
        <v>-27</v>
      </c>
      <c r="Q28" s="26"/>
      <c r="R28" s="19"/>
      <c r="S28" s="19"/>
      <c r="T28" s="19" t="s">
        <v>38</v>
      </c>
      <c r="U28" s="19"/>
      <c r="V28" s="19"/>
      <c r="W28" s="19"/>
      <c r="X28" s="19"/>
      <c r="Y28" s="18"/>
      <c r="Z28" s="25">
        <v>10352</v>
      </c>
      <c r="AA28" s="27"/>
      <c r="AD28" s="9">
        <v>-26999999</v>
      </c>
      <c r="AE28" s="9">
        <v>10352279335</v>
      </c>
      <c r="CN28" s="158"/>
      <c r="CO28" s="158"/>
    </row>
    <row r="29" spans="1:93" ht="14.65" customHeight="1" x14ac:dyDescent="0.15">
      <c r="A29" s="7" t="s">
        <v>33</v>
      </c>
      <c r="B29" s="7" t="s">
        <v>100</v>
      </c>
      <c r="D29" s="24"/>
      <c r="E29" s="19"/>
      <c r="F29" s="19"/>
      <c r="G29" s="19"/>
      <c r="H29" s="19" t="s">
        <v>34</v>
      </c>
      <c r="I29" s="28"/>
      <c r="J29" s="28"/>
      <c r="K29" s="29"/>
      <c r="L29" s="29"/>
      <c r="M29" s="29"/>
      <c r="N29" s="29"/>
      <c r="O29" s="29"/>
      <c r="P29" s="25" t="s">
        <v>254</v>
      </c>
      <c r="Q29" s="26"/>
      <c r="R29" s="159" t="s">
        <v>101</v>
      </c>
      <c r="S29" s="160"/>
      <c r="T29" s="160"/>
      <c r="U29" s="160"/>
      <c r="V29" s="160"/>
      <c r="W29" s="160"/>
      <c r="X29" s="160"/>
      <c r="Y29" s="160"/>
      <c r="Z29" s="30">
        <v>5115928</v>
      </c>
      <c r="AA29" s="31"/>
      <c r="AD29" s="9" t="s">
        <v>11</v>
      </c>
      <c r="AE29" s="9">
        <f>IF(AND(AE14="-",AE20="-"),"-",SUM(AE14,AE20))</f>
        <v>5115927695981</v>
      </c>
      <c r="CN29" s="158"/>
      <c r="CO29" s="158"/>
    </row>
    <row r="30" spans="1:93" ht="14.65" customHeight="1" x14ac:dyDescent="0.15">
      <c r="A30" s="7" t="s">
        <v>35</v>
      </c>
      <c r="D30" s="24"/>
      <c r="E30" s="19"/>
      <c r="F30" s="19"/>
      <c r="G30" s="19"/>
      <c r="H30" s="19" t="s">
        <v>36</v>
      </c>
      <c r="I30" s="28"/>
      <c r="J30" s="28"/>
      <c r="K30" s="29"/>
      <c r="L30" s="29"/>
      <c r="M30" s="29"/>
      <c r="N30" s="29"/>
      <c r="O30" s="29"/>
      <c r="P30" s="25" t="s">
        <v>254</v>
      </c>
      <c r="Q30" s="26"/>
      <c r="R30" s="19" t="s">
        <v>236</v>
      </c>
      <c r="S30" s="32"/>
      <c r="T30" s="32"/>
      <c r="U30" s="32"/>
      <c r="V30" s="32"/>
      <c r="W30" s="32"/>
      <c r="X30" s="32"/>
      <c r="Y30" s="32"/>
      <c r="Z30" s="33"/>
      <c r="AA30" s="34"/>
      <c r="AD30" s="9" t="s">
        <v>11</v>
      </c>
      <c r="CN30" s="158"/>
      <c r="CO30" s="158"/>
    </row>
    <row r="31" spans="1:93" ht="14.65" customHeight="1" x14ac:dyDescent="0.15">
      <c r="A31" s="7" t="s">
        <v>37</v>
      </c>
      <c r="B31" s="7" t="s">
        <v>130</v>
      </c>
      <c r="D31" s="24"/>
      <c r="E31" s="19"/>
      <c r="F31" s="19"/>
      <c r="G31" s="19"/>
      <c r="H31" s="19" t="s">
        <v>38</v>
      </c>
      <c r="I31" s="19"/>
      <c r="J31" s="19"/>
      <c r="K31" s="18"/>
      <c r="L31" s="18"/>
      <c r="M31" s="18"/>
      <c r="N31" s="18"/>
      <c r="O31" s="18"/>
      <c r="P31" s="25">
        <v>920</v>
      </c>
      <c r="Q31" s="26"/>
      <c r="R31" s="19"/>
      <c r="S31" s="19" t="s">
        <v>131</v>
      </c>
      <c r="T31" s="19"/>
      <c r="U31" s="19"/>
      <c r="V31" s="19"/>
      <c r="W31" s="19"/>
      <c r="X31" s="19"/>
      <c r="Y31" s="18"/>
      <c r="Z31" s="25">
        <v>6129755</v>
      </c>
      <c r="AA31" s="27"/>
      <c r="AD31" s="9">
        <v>919837744</v>
      </c>
      <c r="AE31" s="9">
        <v>6129754835271</v>
      </c>
      <c r="CN31" s="158"/>
      <c r="CO31" s="158"/>
    </row>
    <row r="32" spans="1:93" ht="14.65" customHeight="1" x14ac:dyDescent="0.15">
      <c r="A32" s="7" t="s">
        <v>39</v>
      </c>
      <c r="B32" s="7" t="s">
        <v>132</v>
      </c>
      <c r="D32" s="24"/>
      <c r="E32" s="19"/>
      <c r="F32" s="19"/>
      <c r="G32" s="19"/>
      <c r="H32" s="19" t="s">
        <v>40</v>
      </c>
      <c r="I32" s="19"/>
      <c r="J32" s="19"/>
      <c r="K32" s="18"/>
      <c r="L32" s="18"/>
      <c r="M32" s="18"/>
      <c r="N32" s="18"/>
      <c r="O32" s="18"/>
      <c r="P32" s="25">
        <v>-851</v>
      </c>
      <c r="Q32" s="26"/>
      <c r="R32" s="19"/>
      <c r="S32" s="18" t="s">
        <v>133</v>
      </c>
      <c r="T32" s="19"/>
      <c r="U32" s="19"/>
      <c r="V32" s="19"/>
      <c r="W32" s="19"/>
      <c r="X32" s="19"/>
      <c r="Y32" s="18"/>
      <c r="Z32" s="25">
        <v>-4744931</v>
      </c>
      <c r="AA32" s="27"/>
      <c r="AD32" s="9">
        <v>-851432804</v>
      </c>
      <c r="AE32" s="9">
        <v>-4744931021267</v>
      </c>
      <c r="CN32" s="158"/>
      <c r="CO32" s="158"/>
    </row>
    <row r="33" spans="1:93" ht="14.65" customHeight="1" x14ac:dyDescent="0.15">
      <c r="A33" s="7" t="s">
        <v>41</v>
      </c>
      <c r="B33" s="7" t="s">
        <v>134</v>
      </c>
      <c r="D33" s="24"/>
      <c r="E33" s="19"/>
      <c r="F33" s="19"/>
      <c r="G33" s="19"/>
      <c r="H33" s="19" t="s">
        <v>42</v>
      </c>
      <c r="I33" s="19"/>
      <c r="J33" s="19"/>
      <c r="K33" s="18"/>
      <c r="L33" s="18"/>
      <c r="M33" s="18"/>
      <c r="N33" s="18"/>
      <c r="O33" s="18"/>
      <c r="P33" s="25">
        <v>4791</v>
      </c>
      <c r="Q33" s="26"/>
      <c r="R33" s="19"/>
      <c r="S33" s="19" t="s">
        <v>135</v>
      </c>
      <c r="T33" s="19"/>
      <c r="U33" s="19"/>
      <c r="V33" s="19"/>
      <c r="W33" s="19"/>
      <c r="X33" s="19"/>
      <c r="Y33" s="18"/>
      <c r="Z33" s="25">
        <v>6204</v>
      </c>
      <c r="AA33" s="27"/>
      <c r="AD33" s="9">
        <v>4791318865</v>
      </c>
      <c r="AE33" s="9">
        <v>6203811734</v>
      </c>
      <c r="CN33" s="158"/>
      <c r="CO33" s="158"/>
    </row>
    <row r="34" spans="1:93" ht="14.65" customHeight="1" x14ac:dyDescent="0.15">
      <c r="A34" s="7" t="s">
        <v>43</v>
      </c>
      <c r="D34" s="24"/>
      <c r="E34" s="19"/>
      <c r="F34" s="19"/>
      <c r="G34" s="19" t="s">
        <v>44</v>
      </c>
      <c r="H34" s="19"/>
      <c r="I34" s="19"/>
      <c r="J34" s="19"/>
      <c r="K34" s="18"/>
      <c r="L34" s="18"/>
      <c r="M34" s="18"/>
      <c r="N34" s="18"/>
      <c r="O34" s="18"/>
      <c r="P34" s="25">
        <v>3303548</v>
      </c>
      <c r="Q34" s="26"/>
      <c r="R34" s="24"/>
      <c r="S34" s="19"/>
      <c r="T34" s="19"/>
      <c r="U34" s="19"/>
      <c r="V34" s="19"/>
      <c r="W34" s="19"/>
      <c r="X34" s="19"/>
      <c r="Y34" s="18"/>
      <c r="Z34" s="25"/>
      <c r="AA34" s="35"/>
      <c r="AD34" s="9">
        <f>IF(COUNTIF(AD35:AD42,"-")=COUNTA(AD35:AD42),"-",SUM(AD35:AD42))</f>
        <v>3303547798215</v>
      </c>
      <c r="CN34" s="158"/>
      <c r="CO34" s="158"/>
    </row>
    <row r="35" spans="1:93" ht="14.65" customHeight="1" x14ac:dyDescent="0.15">
      <c r="A35" s="7" t="s">
        <v>45</v>
      </c>
      <c r="D35" s="24"/>
      <c r="E35" s="19"/>
      <c r="F35" s="19"/>
      <c r="G35" s="19"/>
      <c r="H35" s="19" t="s">
        <v>10</v>
      </c>
      <c r="I35" s="19"/>
      <c r="J35" s="19"/>
      <c r="K35" s="18"/>
      <c r="L35" s="18"/>
      <c r="M35" s="18"/>
      <c r="N35" s="18"/>
      <c r="O35" s="18"/>
      <c r="P35" s="25">
        <v>1104741</v>
      </c>
      <c r="Q35" s="26"/>
      <c r="R35" s="24"/>
      <c r="S35" s="19"/>
      <c r="T35" s="19"/>
      <c r="U35" s="19"/>
      <c r="V35" s="19"/>
      <c r="W35" s="19"/>
      <c r="X35" s="19"/>
      <c r="Y35" s="18"/>
      <c r="Z35" s="25"/>
      <c r="AA35" s="35"/>
      <c r="AD35" s="9">
        <v>1104740809165</v>
      </c>
      <c r="CN35" s="158"/>
      <c r="CO35" s="158"/>
    </row>
    <row r="36" spans="1:93" ht="14.65" customHeight="1" x14ac:dyDescent="0.15">
      <c r="A36" s="7" t="s">
        <v>46</v>
      </c>
      <c r="D36" s="24"/>
      <c r="E36" s="19"/>
      <c r="F36" s="19"/>
      <c r="G36" s="19"/>
      <c r="H36" s="19" t="s">
        <v>17</v>
      </c>
      <c r="I36" s="19"/>
      <c r="J36" s="19"/>
      <c r="K36" s="18"/>
      <c r="L36" s="18"/>
      <c r="M36" s="18"/>
      <c r="N36" s="18"/>
      <c r="O36" s="18"/>
      <c r="P36" s="25">
        <v>138849</v>
      </c>
      <c r="Q36" s="26"/>
      <c r="R36" s="24"/>
      <c r="S36" s="32"/>
      <c r="T36" s="32"/>
      <c r="U36" s="32"/>
      <c r="V36" s="32"/>
      <c r="W36" s="32"/>
      <c r="X36" s="32"/>
      <c r="Y36" s="32"/>
      <c r="Z36" s="33"/>
      <c r="AA36" s="36"/>
      <c r="AD36" s="9">
        <v>138848969721</v>
      </c>
      <c r="CN36" s="158"/>
      <c r="CO36" s="158"/>
    </row>
    <row r="37" spans="1:93" ht="14.65" customHeight="1" x14ac:dyDescent="0.15">
      <c r="A37" s="7" t="s">
        <v>47</v>
      </c>
      <c r="D37" s="24"/>
      <c r="E37" s="19"/>
      <c r="F37" s="19"/>
      <c r="G37" s="19"/>
      <c r="H37" s="19" t="s">
        <v>19</v>
      </c>
      <c r="I37" s="19"/>
      <c r="J37" s="19"/>
      <c r="K37" s="18"/>
      <c r="L37" s="18"/>
      <c r="M37" s="18"/>
      <c r="N37" s="18"/>
      <c r="O37" s="18"/>
      <c r="P37" s="25">
        <v>-61389</v>
      </c>
      <c r="Q37" s="26"/>
      <c r="R37" s="19"/>
      <c r="S37" s="32"/>
      <c r="T37" s="32"/>
      <c r="U37" s="32"/>
      <c r="V37" s="32"/>
      <c r="W37" s="32"/>
      <c r="X37" s="32"/>
      <c r="Y37" s="32"/>
      <c r="Z37" s="33"/>
      <c r="AA37" s="36"/>
      <c r="AD37" s="9">
        <v>-61389398835</v>
      </c>
      <c r="CN37" s="158"/>
      <c r="CO37" s="158"/>
    </row>
    <row r="38" spans="1:93" ht="14.65" customHeight="1" x14ac:dyDescent="0.15">
      <c r="A38" s="7" t="s">
        <v>48</v>
      </c>
      <c r="D38" s="24"/>
      <c r="E38" s="19"/>
      <c r="F38" s="19"/>
      <c r="G38" s="19"/>
      <c r="H38" s="19" t="s">
        <v>22</v>
      </c>
      <c r="I38" s="19"/>
      <c r="J38" s="19"/>
      <c r="K38" s="18"/>
      <c r="L38" s="18"/>
      <c r="M38" s="18"/>
      <c r="N38" s="18"/>
      <c r="O38" s="18"/>
      <c r="P38" s="25">
        <v>3821770</v>
      </c>
      <c r="Q38" s="26"/>
      <c r="R38" s="19"/>
      <c r="S38" s="18"/>
      <c r="T38" s="19"/>
      <c r="U38" s="19"/>
      <c r="V38" s="19"/>
      <c r="W38" s="19"/>
      <c r="X38" s="19"/>
      <c r="Y38" s="18"/>
      <c r="Z38" s="25"/>
      <c r="AA38" s="35"/>
      <c r="AD38" s="9">
        <v>3821770220326</v>
      </c>
      <c r="CN38" s="158"/>
      <c r="CO38" s="158"/>
    </row>
    <row r="39" spans="1:93" ht="14.65" customHeight="1" x14ac:dyDescent="0.15">
      <c r="A39" s="7" t="s">
        <v>49</v>
      </c>
      <c r="D39" s="24"/>
      <c r="E39" s="19"/>
      <c r="F39" s="19"/>
      <c r="G39" s="19"/>
      <c r="H39" s="19" t="s">
        <v>24</v>
      </c>
      <c r="I39" s="19"/>
      <c r="J39" s="19"/>
      <c r="K39" s="18"/>
      <c r="L39" s="18"/>
      <c r="M39" s="18"/>
      <c r="N39" s="18"/>
      <c r="O39" s="18"/>
      <c r="P39" s="25">
        <v>-1948924</v>
      </c>
      <c r="Q39" s="26"/>
      <c r="R39" s="17"/>
      <c r="S39" s="18"/>
      <c r="T39" s="18"/>
      <c r="U39" s="18"/>
      <c r="V39" s="18"/>
      <c r="W39" s="18"/>
      <c r="X39" s="18"/>
      <c r="Y39" s="37"/>
      <c r="Z39" s="25"/>
      <c r="AA39" s="35"/>
      <c r="AD39" s="9">
        <v>-1948923747116</v>
      </c>
      <c r="CN39" s="158"/>
      <c r="CO39" s="158"/>
    </row>
    <row r="40" spans="1:93" ht="14.65" customHeight="1" x14ac:dyDescent="0.15">
      <c r="A40" s="7" t="s">
        <v>50</v>
      </c>
      <c r="D40" s="24"/>
      <c r="E40" s="19"/>
      <c r="F40" s="19"/>
      <c r="G40" s="19"/>
      <c r="H40" s="19" t="s">
        <v>38</v>
      </c>
      <c r="I40" s="19"/>
      <c r="J40" s="19"/>
      <c r="K40" s="18"/>
      <c r="L40" s="18"/>
      <c r="M40" s="18"/>
      <c r="N40" s="18"/>
      <c r="O40" s="18"/>
      <c r="P40" s="25">
        <v>3624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3624070285</v>
      </c>
      <c r="CN40" s="158"/>
      <c r="CO40" s="158"/>
    </row>
    <row r="41" spans="1:93" ht="14.65" customHeight="1" x14ac:dyDescent="0.15">
      <c r="A41" s="7" t="s">
        <v>51</v>
      </c>
      <c r="D41" s="24"/>
      <c r="E41" s="19"/>
      <c r="F41" s="19"/>
      <c r="G41" s="19"/>
      <c r="H41" s="19" t="s">
        <v>40</v>
      </c>
      <c r="I41" s="19"/>
      <c r="J41" s="19"/>
      <c r="K41" s="18"/>
      <c r="L41" s="18"/>
      <c r="M41" s="18"/>
      <c r="N41" s="18"/>
      <c r="O41" s="18"/>
      <c r="P41" s="25">
        <v>-3275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-3274786096</v>
      </c>
      <c r="CN41" s="158"/>
      <c r="CO41" s="158"/>
    </row>
    <row r="42" spans="1:93" ht="14.65" customHeight="1" x14ac:dyDescent="0.15">
      <c r="A42" s="7" t="s">
        <v>52</v>
      </c>
      <c r="D42" s="24"/>
      <c r="E42" s="19"/>
      <c r="F42" s="19"/>
      <c r="G42" s="19"/>
      <c r="H42" s="19" t="s">
        <v>42</v>
      </c>
      <c r="I42" s="19"/>
      <c r="J42" s="19"/>
      <c r="K42" s="18"/>
      <c r="L42" s="18"/>
      <c r="M42" s="18"/>
      <c r="N42" s="18"/>
      <c r="O42" s="18"/>
      <c r="P42" s="25">
        <v>248152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248151660765</v>
      </c>
      <c r="CN42" s="158"/>
      <c r="CO42" s="158"/>
    </row>
    <row r="43" spans="1:93" ht="14.65" customHeight="1" x14ac:dyDescent="0.15">
      <c r="A43" s="7" t="s">
        <v>53</v>
      </c>
      <c r="D43" s="24"/>
      <c r="E43" s="19"/>
      <c r="F43" s="19"/>
      <c r="G43" s="19" t="s">
        <v>54</v>
      </c>
      <c r="H43" s="28"/>
      <c r="I43" s="28"/>
      <c r="J43" s="28"/>
      <c r="K43" s="29"/>
      <c r="L43" s="29"/>
      <c r="M43" s="29"/>
      <c r="N43" s="29"/>
      <c r="O43" s="29"/>
      <c r="P43" s="25">
        <v>353824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353823945107</v>
      </c>
      <c r="CN43" s="158"/>
      <c r="CO43" s="158"/>
    </row>
    <row r="44" spans="1:93" ht="14.65" customHeight="1" x14ac:dyDescent="0.15">
      <c r="A44" s="7" t="s">
        <v>55</v>
      </c>
      <c r="D44" s="24"/>
      <c r="E44" s="19"/>
      <c r="F44" s="19"/>
      <c r="G44" s="19" t="s">
        <v>56</v>
      </c>
      <c r="H44" s="28"/>
      <c r="I44" s="28"/>
      <c r="J44" s="28"/>
      <c r="K44" s="29"/>
      <c r="L44" s="29"/>
      <c r="M44" s="29"/>
      <c r="N44" s="29"/>
      <c r="O44" s="29"/>
      <c r="P44" s="25">
        <v>-214258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-214258074442</v>
      </c>
      <c r="CN44" s="158"/>
      <c r="CO44" s="158"/>
    </row>
    <row r="45" spans="1:93" ht="14.65" customHeight="1" x14ac:dyDescent="0.15">
      <c r="A45" s="7" t="s">
        <v>57</v>
      </c>
      <c r="D45" s="24"/>
      <c r="E45" s="19"/>
      <c r="F45" s="19" t="s">
        <v>58</v>
      </c>
      <c r="G45" s="19"/>
      <c r="H45" s="28"/>
      <c r="I45" s="28"/>
      <c r="J45" s="28"/>
      <c r="K45" s="29"/>
      <c r="L45" s="29"/>
      <c r="M45" s="29"/>
      <c r="N45" s="29"/>
      <c r="O45" s="29"/>
      <c r="P45" s="25">
        <v>250246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f>IF(COUNTIF(AD46:AD47,"-")=COUNTA(AD46:AD47),"-",SUM(AD46:AD47))</f>
        <v>250245849533</v>
      </c>
      <c r="CN45" s="158"/>
      <c r="CO45" s="158"/>
    </row>
    <row r="46" spans="1:93" ht="14.65" customHeight="1" x14ac:dyDescent="0.15">
      <c r="A46" s="7" t="s">
        <v>59</v>
      </c>
      <c r="D46" s="24"/>
      <c r="E46" s="19"/>
      <c r="F46" s="19"/>
      <c r="G46" s="19" t="s">
        <v>60</v>
      </c>
      <c r="H46" s="19"/>
      <c r="I46" s="19"/>
      <c r="J46" s="19"/>
      <c r="K46" s="18"/>
      <c r="L46" s="18"/>
      <c r="M46" s="18"/>
      <c r="N46" s="18"/>
      <c r="O46" s="18"/>
      <c r="P46" s="25">
        <v>1526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1526205907</v>
      </c>
      <c r="CN46" s="158"/>
      <c r="CO46" s="158"/>
    </row>
    <row r="47" spans="1:93" ht="14.65" customHeight="1" x14ac:dyDescent="0.15">
      <c r="A47" s="7" t="s">
        <v>61</v>
      </c>
      <c r="D47" s="24"/>
      <c r="E47" s="19"/>
      <c r="F47" s="19"/>
      <c r="G47" s="19" t="s">
        <v>38</v>
      </c>
      <c r="H47" s="19"/>
      <c r="I47" s="19"/>
      <c r="J47" s="19"/>
      <c r="K47" s="18"/>
      <c r="L47" s="18"/>
      <c r="M47" s="18"/>
      <c r="N47" s="18"/>
      <c r="O47" s="18"/>
      <c r="P47" s="25">
        <v>248720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248719643626</v>
      </c>
      <c r="CN47" s="158"/>
      <c r="CO47" s="158"/>
    </row>
    <row r="48" spans="1:93" ht="14.65" customHeight="1" x14ac:dyDescent="0.15">
      <c r="A48" s="7" t="s">
        <v>62</v>
      </c>
      <c r="D48" s="24"/>
      <c r="E48" s="19"/>
      <c r="F48" s="19" t="s">
        <v>63</v>
      </c>
      <c r="G48" s="19"/>
      <c r="H48" s="19"/>
      <c r="I48" s="19"/>
      <c r="J48" s="19"/>
      <c r="K48" s="19"/>
      <c r="L48" s="18"/>
      <c r="M48" s="18"/>
      <c r="N48" s="18"/>
      <c r="O48" s="18"/>
      <c r="P48" s="25">
        <v>1154443</v>
      </c>
      <c r="Q48" s="26" t="s">
        <v>259</v>
      </c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f>IF(COUNTIF(AD49:AD59,"-")=COUNTA(AD49:AD59),"-",SUM(AD49,AD53:AD55,AD58:AD59))</f>
        <v>1154442767509</v>
      </c>
      <c r="CN48" s="158"/>
      <c r="CO48" s="158"/>
    </row>
    <row r="49" spans="1:93" ht="14.65" customHeight="1" x14ac:dyDescent="0.15">
      <c r="A49" s="7" t="s">
        <v>64</v>
      </c>
      <c r="D49" s="24"/>
      <c r="E49" s="19"/>
      <c r="F49" s="19"/>
      <c r="G49" s="19" t="s">
        <v>65</v>
      </c>
      <c r="H49" s="19"/>
      <c r="I49" s="19"/>
      <c r="J49" s="19"/>
      <c r="K49" s="19"/>
      <c r="L49" s="18"/>
      <c r="M49" s="18"/>
      <c r="N49" s="18"/>
      <c r="O49" s="18"/>
      <c r="P49" s="25">
        <v>290612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IF(COUNTIF(AD50:AD52,"-")=COUNTA(AD50:AD52),"-",SUM(AD50:AD52))</f>
        <v>290611839596</v>
      </c>
      <c r="CN49" s="158"/>
      <c r="CO49" s="158"/>
    </row>
    <row r="50" spans="1:93" ht="14.65" customHeight="1" x14ac:dyDescent="0.15">
      <c r="A50" s="7" t="s">
        <v>66</v>
      </c>
      <c r="D50" s="24"/>
      <c r="E50" s="19"/>
      <c r="F50" s="19"/>
      <c r="G50" s="19"/>
      <c r="H50" s="19" t="s">
        <v>67</v>
      </c>
      <c r="I50" s="19"/>
      <c r="J50" s="19"/>
      <c r="K50" s="19"/>
      <c r="L50" s="18"/>
      <c r="M50" s="18"/>
      <c r="N50" s="18"/>
      <c r="O50" s="18"/>
      <c r="P50" s="25">
        <v>293389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293388762659</v>
      </c>
      <c r="CN50" s="158"/>
      <c r="CO50" s="158"/>
    </row>
    <row r="51" spans="1:93" ht="14.65" customHeight="1" x14ac:dyDescent="0.15">
      <c r="A51" s="7" t="s">
        <v>68</v>
      </c>
      <c r="D51" s="24"/>
      <c r="E51" s="19"/>
      <c r="F51" s="19"/>
      <c r="G51" s="19"/>
      <c r="H51" s="19" t="s">
        <v>69</v>
      </c>
      <c r="I51" s="19"/>
      <c r="J51" s="19"/>
      <c r="K51" s="19"/>
      <c r="L51" s="18"/>
      <c r="M51" s="18"/>
      <c r="N51" s="18"/>
      <c r="O51" s="18"/>
      <c r="P51" s="25">
        <v>-3261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-3260565695</v>
      </c>
      <c r="CN51" s="158"/>
      <c r="CO51" s="158"/>
    </row>
    <row r="52" spans="1:93" ht="14.65" customHeight="1" x14ac:dyDescent="0.15">
      <c r="A52" s="7" t="s">
        <v>70</v>
      </c>
      <c r="D52" s="24"/>
      <c r="E52" s="19"/>
      <c r="F52" s="19"/>
      <c r="G52" s="19"/>
      <c r="H52" s="19" t="s">
        <v>38</v>
      </c>
      <c r="I52" s="19"/>
      <c r="J52" s="19"/>
      <c r="K52" s="19"/>
      <c r="L52" s="18"/>
      <c r="M52" s="18"/>
      <c r="N52" s="18"/>
      <c r="O52" s="18"/>
      <c r="P52" s="25">
        <v>484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483642632</v>
      </c>
      <c r="CN52" s="158"/>
      <c r="CO52" s="158"/>
    </row>
    <row r="53" spans="1:93" ht="14.65" customHeight="1" x14ac:dyDescent="0.15">
      <c r="A53" s="7" t="s">
        <v>71</v>
      </c>
      <c r="D53" s="24"/>
      <c r="E53" s="19"/>
      <c r="F53" s="19"/>
      <c r="G53" s="19" t="s">
        <v>72</v>
      </c>
      <c r="H53" s="19"/>
      <c r="I53" s="19"/>
      <c r="J53" s="19"/>
      <c r="K53" s="18"/>
      <c r="L53" s="18"/>
      <c r="M53" s="18"/>
      <c r="N53" s="18"/>
      <c r="O53" s="18"/>
      <c r="P53" s="25">
        <v>12866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12865520099</v>
      </c>
      <c r="CN53" s="158"/>
      <c r="CO53" s="158"/>
    </row>
    <row r="54" spans="1:93" ht="14.65" customHeight="1" x14ac:dyDescent="0.15">
      <c r="A54" s="7" t="s">
        <v>73</v>
      </c>
      <c r="D54" s="24"/>
      <c r="E54" s="19"/>
      <c r="F54" s="19"/>
      <c r="G54" s="19" t="s">
        <v>74</v>
      </c>
      <c r="H54" s="19"/>
      <c r="I54" s="19"/>
      <c r="J54" s="19"/>
      <c r="K54" s="18"/>
      <c r="L54" s="18"/>
      <c r="M54" s="18"/>
      <c r="N54" s="18"/>
      <c r="O54" s="18"/>
      <c r="P54" s="25">
        <v>37100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37099669534</v>
      </c>
      <c r="CN54" s="158"/>
      <c r="CO54" s="158"/>
    </row>
    <row r="55" spans="1:93" ht="14.65" customHeight="1" x14ac:dyDescent="0.15">
      <c r="A55" s="7" t="s">
        <v>75</v>
      </c>
      <c r="D55" s="24"/>
      <c r="E55" s="19"/>
      <c r="F55" s="19"/>
      <c r="G55" s="19" t="s">
        <v>76</v>
      </c>
      <c r="H55" s="19"/>
      <c r="I55" s="19"/>
      <c r="J55" s="19"/>
      <c r="K55" s="18"/>
      <c r="L55" s="18"/>
      <c r="M55" s="18"/>
      <c r="N55" s="18"/>
      <c r="O55" s="18"/>
      <c r="P55" s="25">
        <v>804267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f>IF(COUNTIF(AD56:AD57,"-")=COUNTA(AD56:AD57),"-",SUM(AD56:AD57))</f>
        <v>804266730219</v>
      </c>
      <c r="CN55" s="158"/>
      <c r="CO55" s="158"/>
    </row>
    <row r="56" spans="1:93" ht="14.65" customHeight="1" x14ac:dyDescent="0.15">
      <c r="A56" s="7" t="s">
        <v>77</v>
      </c>
      <c r="D56" s="24"/>
      <c r="E56" s="19"/>
      <c r="F56" s="19"/>
      <c r="G56" s="19"/>
      <c r="H56" s="19" t="s">
        <v>78</v>
      </c>
      <c r="I56" s="19"/>
      <c r="J56" s="19"/>
      <c r="K56" s="18"/>
      <c r="L56" s="18"/>
      <c r="M56" s="18"/>
      <c r="N56" s="18"/>
      <c r="O56" s="18"/>
      <c r="P56" s="25">
        <v>582771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582770757008</v>
      </c>
      <c r="CN56" s="158"/>
      <c r="CO56" s="158"/>
    </row>
    <row r="57" spans="1:93" ht="14.65" customHeight="1" x14ac:dyDescent="0.15">
      <c r="A57" s="7" t="s">
        <v>79</v>
      </c>
      <c r="D57" s="24"/>
      <c r="E57" s="18"/>
      <c r="F57" s="19"/>
      <c r="G57" s="19"/>
      <c r="H57" s="19" t="s">
        <v>38</v>
      </c>
      <c r="I57" s="19"/>
      <c r="J57" s="19"/>
      <c r="K57" s="18"/>
      <c r="L57" s="18"/>
      <c r="M57" s="18"/>
      <c r="N57" s="18"/>
      <c r="O57" s="18"/>
      <c r="P57" s="25">
        <v>221496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221495973211</v>
      </c>
      <c r="CN57" s="158"/>
      <c r="CO57" s="158"/>
    </row>
    <row r="58" spans="1:93" ht="14.65" customHeight="1" x14ac:dyDescent="0.15">
      <c r="A58" s="7" t="s">
        <v>80</v>
      </c>
      <c r="D58" s="24"/>
      <c r="E58" s="18"/>
      <c r="F58" s="19"/>
      <c r="G58" s="19" t="s">
        <v>38</v>
      </c>
      <c r="H58" s="19"/>
      <c r="I58" s="19"/>
      <c r="J58" s="19"/>
      <c r="K58" s="18"/>
      <c r="L58" s="18"/>
      <c r="M58" s="18"/>
      <c r="N58" s="18"/>
      <c r="O58" s="18"/>
      <c r="P58" s="25">
        <v>11042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11041821862</v>
      </c>
      <c r="CN58" s="158"/>
      <c r="CO58" s="158"/>
    </row>
    <row r="59" spans="1:93" ht="14.65" customHeight="1" x14ac:dyDescent="0.15">
      <c r="A59" s="7" t="s">
        <v>81</v>
      </c>
      <c r="D59" s="24"/>
      <c r="E59" s="18"/>
      <c r="F59" s="19"/>
      <c r="G59" s="19" t="s">
        <v>82</v>
      </c>
      <c r="H59" s="19"/>
      <c r="I59" s="19"/>
      <c r="J59" s="19"/>
      <c r="K59" s="18"/>
      <c r="L59" s="18"/>
      <c r="M59" s="18"/>
      <c r="N59" s="18"/>
      <c r="O59" s="18"/>
      <c r="P59" s="25">
        <v>-1443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-1442813801</v>
      </c>
      <c r="CN59" s="158"/>
      <c r="CO59" s="158"/>
    </row>
    <row r="60" spans="1:93" ht="14.65" customHeight="1" x14ac:dyDescent="0.15">
      <c r="A60" s="7" t="s">
        <v>83</v>
      </c>
      <c r="D60" s="24"/>
      <c r="E60" s="18" t="s">
        <v>84</v>
      </c>
      <c r="F60" s="19"/>
      <c r="G60" s="20"/>
      <c r="H60" s="20"/>
      <c r="I60" s="20"/>
      <c r="J60" s="18"/>
      <c r="K60" s="18"/>
      <c r="L60" s="18"/>
      <c r="M60" s="18"/>
      <c r="N60" s="18"/>
      <c r="O60" s="18"/>
      <c r="P60" s="25">
        <v>523731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f>IF(COUNTIF(AD61:AD69,"-")=COUNTA(AD61:AD69),"-",SUM(AD61:AD64,AD67:AD69))</f>
        <v>523731232097</v>
      </c>
      <c r="CN60" s="158"/>
      <c r="CO60" s="158"/>
    </row>
    <row r="61" spans="1:93" ht="14.65" customHeight="1" x14ac:dyDescent="0.15">
      <c r="A61" s="7" t="s">
        <v>85</v>
      </c>
      <c r="D61" s="24"/>
      <c r="E61" s="18"/>
      <c r="F61" s="19" t="s">
        <v>86</v>
      </c>
      <c r="G61" s="20"/>
      <c r="H61" s="20"/>
      <c r="I61" s="20"/>
      <c r="J61" s="18"/>
      <c r="K61" s="18"/>
      <c r="L61" s="18"/>
      <c r="M61" s="18"/>
      <c r="N61" s="18"/>
      <c r="O61" s="18"/>
      <c r="P61" s="25">
        <v>333950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333950493755</v>
      </c>
      <c r="CN61" s="158"/>
      <c r="CO61" s="158"/>
    </row>
    <row r="62" spans="1:93" ht="14.65" customHeight="1" x14ac:dyDescent="0.15">
      <c r="A62" s="7" t="s">
        <v>87</v>
      </c>
      <c r="D62" s="24"/>
      <c r="E62" s="18"/>
      <c r="F62" s="19" t="s">
        <v>88</v>
      </c>
      <c r="G62" s="19"/>
      <c r="H62" s="28"/>
      <c r="I62" s="19"/>
      <c r="J62" s="19"/>
      <c r="K62" s="18"/>
      <c r="L62" s="18"/>
      <c r="M62" s="18"/>
      <c r="N62" s="18"/>
      <c r="O62" s="18"/>
      <c r="P62" s="25">
        <v>31731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31731111371</v>
      </c>
      <c r="CN62" s="158"/>
      <c r="CO62" s="158"/>
    </row>
    <row r="63" spans="1:93" ht="14.65" customHeight="1" x14ac:dyDescent="0.15">
      <c r="A63" s="7">
        <v>1500000</v>
      </c>
      <c r="D63" s="24"/>
      <c r="E63" s="18"/>
      <c r="F63" s="19" t="s">
        <v>89</v>
      </c>
      <c r="G63" s="19"/>
      <c r="H63" s="19"/>
      <c r="I63" s="19"/>
      <c r="J63" s="19"/>
      <c r="K63" s="18"/>
      <c r="L63" s="18"/>
      <c r="M63" s="18"/>
      <c r="N63" s="18"/>
      <c r="O63" s="18"/>
      <c r="P63" s="25">
        <v>6717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6716599026</v>
      </c>
      <c r="CN63" s="158"/>
      <c r="CO63" s="158"/>
    </row>
    <row r="64" spans="1:93" ht="14.65" customHeight="1" x14ac:dyDescent="0.15">
      <c r="A64" s="7" t="s">
        <v>90</v>
      </c>
      <c r="D64" s="24"/>
      <c r="E64" s="19"/>
      <c r="F64" s="19" t="s">
        <v>76</v>
      </c>
      <c r="G64" s="19"/>
      <c r="H64" s="28"/>
      <c r="I64" s="19"/>
      <c r="J64" s="19"/>
      <c r="K64" s="18"/>
      <c r="L64" s="18"/>
      <c r="M64" s="18"/>
      <c r="N64" s="18"/>
      <c r="O64" s="18"/>
      <c r="P64" s="25">
        <v>90843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f>IF(COUNTIF(AD65:AD66,"-")=COUNTA(AD65:AD66),"-",SUM(AD65:AD66))</f>
        <v>90843349164</v>
      </c>
      <c r="CN64" s="158"/>
      <c r="CO64" s="158"/>
    </row>
    <row r="65" spans="1:93" ht="14.65" customHeight="1" x14ac:dyDescent="0.15">
      <c r="A65" s="7" t="s">
        <v>91</v>
      </c>
      <c r="D65" s="24"/>
      <c r="E65" s="19"/>
      <c r="F65" s="19"/>
      <c r="G65" s="19" t="s">
        <v>92</v>
      </c>
      <c r="H65" s="19"/>
      <c r="I65" s="19"/>
      <c r="J65" s="19"/>
      <c r="K65" s="18"/>
      <c r="L65" s="18"/>
      <c r="M65" s="18"/>
      <c r="N65" s="18"/>
      <c r="O65" s="18"/>
      <c r="P65" s="25">
        <v>54552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54552498194</v>
      </c>
      <c r="CN65" s="158"/>
      <c r="CO65" s="158"/>
    </row>
    <row r="66" spans="1:93" ht="14.65" customHeight="1" x14ac:dyDescent="0.15">
      <c r="A66" s="7" t="s">
        <v>93</v>
      </c>
      <c r="D66" s="24"/>
      <c r="E66" s="19"/>
      <c r="F66" s="19"/>
      <c r="G66" s="19" t="s">
        <v>78</v>
      </c>
      <c r="H66" s="19"/>
      <c r="I66" s="19"/>
      <c r="J66" s="19"/>
      <c r="K66" s="18"/>
      <c r="L66" s="18"/>
      <c r="M66" s="18"/>
      <c r="N66" s="18"/>
      <c r="O66" s="18"/>
      <c r="P66" s="25">
        <v>36291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36290850970</v>
      </c>
      <c r="CN66" s="158"/>
      <c r="CO66" s="158"/>
    </row>
    <row r="67" spans="1:93" ht="14.65" customHeight="1" x14ac:dyDescent="0.15">
      <c r="A67" s="7" t="s">
        <v>94</v>
      </c>
      <c r="D67" s="24"/>
      <c r="E67" s="19"/>
      <c r="F67" s="19" t="s">
        <v>95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55830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55830233070</v>
      </c>
      <c r="CN67" s="158"/>
      <c r="CO67" s="158"/>
    </row>
    <row r="68" spans="1:93" ht="14.65" customHeight="1" x14ac:dyDescent="0.15">
      <c r="A68" s="7" t="s">
        <v>96</v>
      </c>
      <c r="D68" s="24"/>
      <c r="E68" s="19"/>
      <c r="F68" s="19" t="s">
        <v>38</v>
      </c>
      <c r="G68" s="19"/>
      <c r="H68" s="28"/>
      <c r="I68" s="19"/>
      <c r="J68" s="19"/>
      <c r="K68" s="18"/>
      <c r="L68" s="18"/>
      <c r="M68" s="18"/>
      <c r="N68" s="18"/>
      <c r="O68" s="18"/>
      <c r="P68" s="25">
        <v>4755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v>4754752826</v>
      </c>
      <c r="CN68" s="158"/>
      <c r="CO68" s="158"/>
    </row>
    <row r="69" spans="1:93" ht="14.65" customHeight="1" x14ac:dyDescent="0.15">
      <c r="A69" s="7" t="s">
        <v>97</v>
      </c>
      <c r="D69" s="24"/>
      <c r="E69" s="19"/>
      <c r="F69" s="38" t="s">
        <v>82</v>
      </c>
      <c r="G69" s="19"/>
      <c r="H69" s="19"/>
      <c r="I69" s="19"/>
      <c r="J69" s="19"/>
      <c r="K69" s="18"/>
      <c r="L69" s="18"/>
      <c r="M69" s="18"/>
      <c r="N69" s="18"/>
      <c r="O69" s="18"/>
      <c r="P69" s="25">
        <v>-95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-95307115</v>
      </c>
      <c r="CN69" s="158"/>
      <c r="CO69" s="158"/>
    </row>
    <row r="70" spans="1:93" ht="14.65" customHeight="1" thickBot="1" x14ac:dyDescent="0.2">
      <c r="A70" s="7">
        <v>1565000</v>
      </c>
      <c r="B70" s="7" t="s">
        <v>128</v>
      </c>
      <c r="D70" s="24"/>
      <c r="E70" s="19" t="s">
        <v>98</v>
      </c>
      <c r="F70" s="19"/>
      <c r="G70" s="19"/>
      <c r="H70" s="19"/>
      <c r="I70" s="19"/>
      <c r="J70" s="19"/>
      <c r="K70" s="18"/>
      <c r="L70" s="18"/>
      <c r="M70" s="18"/>
      <c r="N70" s="18"/>
      <c r="O70" s="18"/>
      <c r="P70" s="25" t="s">
        <v>254</v>
      </c>
      <c r="Q70" s="26"/>
      <c r="R70" s="161" t="s">
        <v>129</v>
      </c>
      <c r="S70" s="162"/>
      <c r="T70" s="162"/>
      <c r="U70" s="162"/>
      <c r="V70" s="162"/>
      <c r="W70" s="162"/>
      <c r="X70" s="162"/>
      <c r="Y70" s="163"/>
      <c r="Z70" s="40">
        <v>1391028</v>
      </c>
      <c r="AA70" s="41"/>
      <c r="AD70" s="9" t="s">
        <v>11</v>
      </c>
      <c r="AE70" s="9">
        <f>IF(AND(AE31="-",AE32="-",AE33="-"),"-",SUM(AE31,AE32,AE33))</f>
        <v>1391027625738</v>
      </c>
      <c r="CN70" s="158"/>
      <c r="CO70" s="158"/>
    </row>
    <row r="71" spans="1:93" ht="14.65" customHeight="1" thickBot="1" x14ac:dyDescent="0.2">
      <c r="A71" s="7" t="s">
        <v>1</v>
      </c>
      <c r="B71" s="7" t="s">
        <v>99</v>
      </c>
      <c r="D71" s="164" t="s">
        <v>2</v>
      </c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6"/>
      <c r="P71" s="42">
        <v>6506955</v>
      </c>
      <c r="Q71" s="43"/>
      <c r="R71" s="167" t="s">
        <v>237</v>
      </c>
      <c r="S71" s="168"/>
      <c r="T71" s="168"/>
      <c r="U71" s="168"/>
      <c r="V71" s="168"/>
      <c r="W71" s="168"/>
      <c r="X71" s="168"/>
      <c r="Y71" s="169"/>
      <c r="Z71" s="42">
        <v>6506955</v>
      </c>
      <c r="AA71" s="44" t="s">
        <v>259</v>
      </c>
      <c r="AD71" s="9">
        <f>IF(AND(AD14="-",AD60="-",AD70="-"),"-",SUM(AD14,AD60,AD70))</f>
        <v>6506955321719</v>
      </c>
      <c r="AE71" s="9">
        <f>IF(AND(AE29="-",AE70="-"),"-",SUM(AE29,AE70))</f>
        <v>6506955321719</v>
      </c>
      <c r="CN71" s="158"/>
      <c r="CO71" s="158"/>
    </row>
    <row r="72" spans="1:93" ht="14.65" customHeight="1" x14ac:dyDescent="0.15"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Z72" s="18"/>
      <c r="AA72" s="18"/>
      <c r="CN72" s="158"/>
      <c r="CO72" s="158"/>
    </row>
    <row r="73" spans="1:93" ht="14.65" customHeight="1" x14ac:dyDescent="0.15">
      <c r="D73" s="46"/>
      <c r="E73" s="47" t="s">
        <v>238</v>
      </c>
      <c r="F73" s="4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Z73" s="45"/>
      <c r="AA73" s="45"/>
      <c r="CN73" s="158"/>
      <c r="CO73" s="158"/>
    </row>
    <row r="74" spans="1:93" ht="14.65" customHeight="1" x14ac:dyDescent="0.15">
      <c r="CN74" s="158"/>
      <c r="CO74" s="158"/>
    </row>
    <row r="75" spans="1:93" ht="14.65" customHeight="1" x14ac:dyDescent="0.15">
      <c r="CN75" s="158"/>
      <c r="CO75" s="158"/>
    </row>
    <row r="76" spans="1:93" ht="16.5" customHeight="1" x14ac:dyDescent="0.15">
      <c r="CN76" s="158"/>
      <c r="CO76" s="158"/>
    </row>
    <row r="77" spans="1:93" ht="14.65" customHeight="1" x14ac:dyDescent="0.15">
      <c r="CN77" s="158"/>
      <c r="CO77" s="158"/>
    </row>
    <row r="78" spans="1:93" ht="9.75" customHeight="1" x14ac:dyDescent="0.15"/>
    <row r="79" spans="1:93" ht="14.65" customHeight="1" x14ac:dyDescent="0.15"/>
  </sheetData>
  <mergeCells count="10">
    <mergeCell ref="R29:Y29"/>
    <mergeCell ref="R70:Y70"/>
    <mergeCell ref="D71:O71"/>
    <mergeCell ref="R71:Y71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CN49"/>
  <sheetViews>
    <sheetView topLeftCell="B1" zoomScale="85" zoomScaleNormal="85" zoomScaleSheetLayoutView="100" workbookViewId="0"/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92" x14ac:dyDescent="0.15">
      <c r="C1" s="80" t="s">
        <v>246</v>
      </c>
    </row>
    <row r="2" spans="1:92" x14ac:dyDescent="0.15">
      <c r="C2" s="80" t="s">
        <v>247</v>
      </c>
    </row>
    <row r="3" spans="1:92" x14ac:dyDescent="0.15">
      <c r="C3" s="80" t="s">
        <v>248</v>
      </c>
    </row>
    <row r="4" spans="1:92" x14ac:dyDescent="0.15">
      <c r="C4" s="80" t="s">
        <v>249</v>
      </c>
    </row>
    <row r="5" spans="1:92" x14ac:dyDescent="0.15">
      <c r="C5" s="80" t="s">
        <v>250</v>
      </c>
    </row>
    <row r="6" spans="1:92" x14ac:dyDescent="0.15">
      <c r="C6" s="80" t="s">
        <v>251</v>
      </c>
    </row>
    <row r="7" spans="1:92" x14ac:dyDescent="0.15">
      <c r="C7" s="80" t="s">
        <v>252</v>
      </c>
    </row>
    <row r="8" spans="1:92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92" ht="24" x14ac:dyDescent="0.2">
      <c r="C9" s="175" t="s">
        <v>255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51"/>
    </row>
    <row r="10" spans="1:92" ht="17.25" x14ac:dyDescent="0.2">
      <c r="C10" s="176" t="s">
        <v>256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51"/>
    </row>
    <row r="11" spans="1:92" ht="17.25" x14ac:dyDescent="0.2">
      <c r="C11" s="176" t="s">
        <v>257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51"/>
    </row>
    <row r="12" spans="1:92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253</v>
      </c>
      <c r="P12" s="51"/>
    </row>
    <row r="13" spans="1:92" ht="18" thickBot="1" x14ac:dyDescent="0.25">
      <c r="A13" s="50" t="s">
        <v>230</v>
      </c>
      <c r="C13" s="177" t="s">
        <v>0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9" t="s">
        <v>232</v>
      </c>
      <c r="O13" s="180"/>
      <c r="P13" s="51"/>
    </row>
    <row r="14" spans="1:92" x14ac:dyDescent="0.15">
      <c r="A14" s="50" t="s">
        <v>138</v>
      </c>
      <c r="C14" s="54"/>
      <c r="D14" s="55" t="s">
        <v>139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2291741</v>
      </c>
      <c r="O14" s="58" t="s">
        <v>259</v>
      </c>
      <c r="P14" s="59"/>
      <c r="R14" s="6">
        <f>IF(AND(R15="-",R30="-"),"-",SUM(R15,R30))</f>
        <v>2291741104907</v>
      </c>
      <c r="CN14" s="156"/>
    </row>
    <row r="15" spans="1:92" x14ac:dyDescent="0.15">
      <c r="A15" s="50" t="s">
        <v>140</v>
      </c>
      <c r="C15" s="54"/>
      <c r="D15" s="55"/>
      <c r="E15" s="55" t="s">
        <v>141</v>
      </c>
      <c r="F15" s="55"/>
      <c r="G15" s="55"/>
      <c r="H15" s="55"/>
      <c r="I15" s="55"/>
      <c r="J15" s="55"/>
      <c r="K15" s="56"/>
      <c r="L15" s="56"/>
      <c r="M15" s="56"/>
      <c r="N15" s="57">
        <v>994985</v>
      </c>
      <c r="O15" s="60" t="s">
        <v>259</v>
      </c>
      <c r="P15" s="59"/>
      <c r="R15" s="6">
        <f>IF(COUNTIF(R16:R29,"-")=COUNTA(R16:R29),"-",SUM(R16,R21,R26))</f>
        <v>994984769706</v>
      </c>
      <c r="CN15" s="156"/>
    </row>
    <row r="16" spans="1:92" x14ac:dyDescent="0.15">
      <c r="A16" s="50" t="s">
        <v>142</v>
      </c>
      <c r="C16" s="54"/>
      <c r="D16" s="55"/>
      <c r="E16" s="55"/>
      <c r="F16" s="55" t="s">
        <v>143</v>
      </c>
      <c r="G16" s="55"/>
      <c r="H16" s="55"/>
      <c r="I16" s="55"/>
      <c r="J16" s="55"/>
      <c r="K16" s="56"/>
      <c r="L16" s="56"/>
      <c r="M16" s="56"/>
      <c r="N16" s="57">
        <v>550475</v>
      </c>
      <c r="O16" s="60" t="s">
        <v>259</v>
      </c>
      <c r="P16" s="59"/>
      <c r="R16" s="6">
        <f>IF(COUNTIF(R17:R20,"-")=COUNTA(R17:R20),"-",SUM(R17:R20))</f>
        <v>550474558393</v>
      </c>
      <c r="CN16" s="156"/>
    </row>
    <row r="17" spans="1:92" x14ac:dyDescent="0.15">
      <c r="A17" s="50" t="s">
        <v>144</v>
      </c>
      <c r="C17" s="54"/>
      <c r="D17" s="55"/>
      <c r="E17" s="55"/>
      <c r="F17" s="55"/>
      <c r="G17" s="55" t="s">
        <v>145</v>
      </c>
      <c r="H17" s="55"/>
      <c r="I17" s="55"/>
      <c r="J17" s="55"/>
      <c r="K17" s="56"/>
      <c r="L17" s="56"/>
      <c r="M17" s="56"/>
      <c r="N17" s="57">
        <v>458951</v>
      </c>
      <c r="O17" s="60"/>
      <c r="P17" s="59"/>
      <c r="R17" s="6">
        <v>458951394624</v>
      </c>
      <c r="CN17" s="156"/>
    </row>
    <row r="18" spans="1:92" x14ac:dyDescent="0.15">
      <c r="A18" s="50" t="s">
        <v>146</v>
      </c>
      <c r="C18" s="54"/>
      <c r="D18" s="55"/>
      <c r="E18" s="55"/>
      <c r="F18" s="55"/>
      <c r="G18" s="55" t="s">
        <v>147</v>
      </c>
      <c r="H18" s="55"/>
      <c r="I18" s="55"/>
      <c r="J18" s="55"/>
      <c r="K18" s="56"/>
      <c r="L18" s="56"/>
      <c r="M18" s="56"/>
      <c r="N18" s="57">
        <v>40448</v>
      </c>
      <c r="O18" s="60"/>
      <c r="P18" s="59"/>
      <c r="R18" s="6">
        <v>40448406175</v>
      </c>
      <c r="CN18" s="156"/>
    </row>
    <row r="19" spans="1:92" x14ac:dyDescent="0.15">
      <c r="A19" s="50" t="s">
        <v>148</v>
      </c>
      <c r="C19" s="54"/>
      <c r="D19" s="55"/>
      <c r="E19" s="55"/>
      <c r="F19" s="55"/>
      <c r="G19" s="55" t="s">
        <v>149</v>
      </c>
      <c r="H19" s="55"/>
      <c r="I19" s="55"/>
      <c r="J19" s="55"/>
      <c r="K19" s="56"/>
      <c r="L19" s="56"/>
      <c r="M19" s="56"/>
      <c r="N19" s="57">
        <v>25989</v>
      </c>
      <c r="O19" s="60"/>
      <c r="P19" s="59"/>
      <c r="R19" s="6">
        <v>25989284314</v>
      </c>
      <c r="CN19" s="156"/>
    </row>
    <row r="20" spans="1:92" x14ac:dyDescent="0.15">
      <c r="A20" s="50" t="s">
        <v>150</v>
      </c>
      <c r="C20" s="54"/>
      <c r="D20" s="55"/>
      <c r="E20" s="55"/>
      <c r="F20" s="55"/>
      <c r="G20" s="55" t="s">
        <v>38</v>
      </c>
      <c r="H20" s="55"/>
      <c r="I20" s="55"/>
      <c r="J20" s="55"/>
      <c r="K20" s="56"/>
      <c r="L20" s="56"/>
      <c r="M20" s="56"/>
      <c r="N20" s="57">
        <v>25085</v>
      </c>
      <c r="O20" s="60"/>
      <c r="P20" s="59"/>
      <c r="R20" s="6">
        <v>25085473280</v>
      </c>
      <c r="CN20" s="156"/>
    </row>
    <row r="21" spans="1:92" x14ac:dyDescent="0.15">
      <c r="A21" s="50" t="s">
        <v>151</v>
      </c>
      <c r="C21" s="54"/>
      <c r="D21" s="55"/>
      <c r="E21" s="55"/>
      <c r="F21" s="55" t="s">
        <v>152</v>
      </c>
      <c r="G21" s="55"/>
      <c r="H21" s="55"/>
      <c r="I21" s="55"/>
      <c r="J21" s="55"/>
      <c r="K21" s="56"/>
      <c r="L21" s="56"/>
      <c r="M21" s="56"/>
      <c r="N21" s="57">
        <v>357414</v>
      </c>
      <c r="O21" s="60"/>
      <c r="P21" s="59"/>
      <c r="R21" s="6">
        <f>IF(COUNTIF(R22:R25,"-")=COUNTA(R22:R25),"-",SUM(R22:R25))</f>
        <v>357414185265</v>
      </c>
      <c r="CN21" s="156"/>
    </row>
    <row r="22" spans="1:92" x14ac:dyDescent="0.15">
      <c r="A22" s="50" t="s">
        <v>153</v>
      </c>
      <c r="C22" s="54"/>
      <c r="D22" s="55"/>
      <c r="E22" s="55"/>
      <c r="F22" s="55"/>
      <c r="G22" s="55" t="s">
        <v>154</v>
      </c>
      <c r="H22" s="55"/>
      <c r="I22" s="55"/>
      <c r="J22" s="55"/>
      <c r="K22" s="56"/>
      <c r="L22" s="56"/>
      <c r="M22" s="56"/>
      <c r="N22" s="57">
        <v>129753</v>
      </c>
      <c r="O22" s="60"/>
      <c r="P22" s="59"/>
      <c r="R22" s="6">
        <v>129753388766</v>
      </c>
      <c r="CN22" s="156"/>
    </row>
    <row r="23" spans="1:92" x14ac:dyDescent="0.15">
      <c r="A23" s="50" t="s">
        <v>155</v>
      </c>
      <c r="C23" s="54"/>
      <c r="D23" s="55"/>
      <c r="E23" s="55"/>
      <c r="F23" s="55"/>
      <c r="G23" s="55" t="s">
        <v>156</v>
      </c>
      <c r="H23" s="55"/>
      <c r="I23" s="55"/>
      <c r="J23" s="55"/>
      <c r="K23" s="56"/>
      <c r="L23" s="56"/>
      <c r="M23" s="56"/>
      <c r="N23" s="57">
        <v>70815</v>
      </c>
      <c r="O23" s="60"/>
      <c r="P23" s="59"/>
      <c r="R23" s="6">
        <v>70815367158</v>
      </c>
      <c r="CN23" s="156"/>
    </row>
    <row r="24" spans="1:92" x14ac:dyDescent="0.15">
      <c r="A24" s="50" t="s">
        <v>157</v>
      </c>
      <c r="C24" s="54"/>
      <c r="D24" s="55"/>
      <c r="E24" s="55"/>
      <c r="F24" s="55"/>
      <c r="G24" s="55" t="s">
        <v>158</v>
      </c>
      <c r="H24" s="55"/>
      <c r="I24" s="55"/>
      <c r="J24" s="55"/>
      <c r="K24" s="56"/>
      <c r="L24" s="56"/>
      <c r="M24" s="56"/>
      <c r="N24" s="57">
        <v>120328</v>
      </c>
      <c r="O24" s="60"/>
      <c r="P24" s="59"/>
      <c r="R24" s="6">
        <v>120327827970</v>
      </c>
      <c r="CN24" s="156"/>
    </row>
    <row r="25" spans="1:92" x14ac:dyDescent="0.15">
      <c r="A25" s="50" t="s">
        <v>159</v>
      </c>
      <c r="C25" s="54"/>
      <c r="D25" s="55"/>
      <c r="E25" s="55"/>
      <c r="F25" s="55"/>
      <c r="G25" s="55" t="s">
        <v>38</v>
      </c>
      <c r="H25" s="55"/>
      <c r="I25" s="55"/>
      <c r="J25" s="55"/>
      <c r="K25" s="56"/>
      <c r="L25" s="56"/>
      <c r="M25" s="56"/>
      <c r="N25" s="57">
        <v>36518</v>
      </c>
      <c r="O25" s="60"/>
      <c r="P25" s="59"/>
      <c r="R25" s="6">
        <v>36517601371</v>
      </c>
      <c r="CN25" s="156"/>
    </row>
    <row r="26" spans="1:92" x14ac:dyDescent="0.15">
      <c r="A26" s="50" t="s">
        <v>160</v>
      </c>
      <c r="C26" s="54"/>
      <c r="D26" s="55"/>
      <c r="E26" s="55"/>
      <c r="F26" s="55" t="s">
        <v>161</v>
      </c>
      <c r="G26" s="55"/>
      <c r="H26" s="55"/>
      <c r="I26" s="55"/>
      <c r="J26" s="55"/>
      <c r="K26" s="56"/>
      <c r="L26" s="56"/>
      <c r="M26" s="56"/>
      <c r="N26" s="57">
        <v>87096</v>
      </c>
      <c r="O26" s="60"/>
      <c r="P26" s="59"/>
      <c r="R26" s="6">
        <f>IF(COUNTIF(R27:R29,"-")=COUNTA(R27:R29),"-",SUM(R27:R29))</f>
        <v>87096026048</v>
      </c>
      <c r="CN26" s="156"/>
    </row>
    <row r="27" spans="1:92" x14ac:dyDescent="0.15">
      <c r="A27" s="50" t="s">
        <v>162</v>
      </c>
      <c r="C27" s="54"/>
      <c r="D27" s="55"/>
      <c r="E27" s="55"/>
      <c r="F27" s="56"/>
      <c r="G27" s="56" t="s">
        <v>163</v>
      </c>
      <c r="H27" s="56"/>
      <c r="I27" s="55"/>
      <c r="J27" s="55"/>
      <c r="K27" s="56"/>
      <c r="L27" s="56"/>
      <c r="M27" s="56"/>
      <c r="N27" s="57">
        <v>28526</v>
      </c>
      <c r="O27" s="60"/>
      <c r="P27" s="59"/>
      <c r="R27" s="6">
        <v>28526284579</v>
      </c>
      <c r="CN27" s="156"/>
    </row>
    <row r="28" spans="1:92" x14ac:dyDescent="0.15">
      <c r="A28" s="50" t="s">
        <v>164</v>
      </c>
      <c r="C28" s="54"/>
      <c r="D28" s="55"/>
      <c r="E28" s="55"/>
      <c r="F28" s="56"/>
      <c r="G28" s="55" t="s">
        <v>165</v>
      </c>
      <c r="H28" s="55"/>
      <c r="I28" s="55"/>
      <c r="J28" s="55"/>
      <c r="K28" s="56"/>
      <c r="L28" s="56"/>
      <c r="M28" s="56"/>
      <c r="N28" s="57">
        <v>900</v>
      </c>
      <c r="O28" s="60"/>
      <c r="P28" s="59"/>
      <c r="R28" s="6">
        <v>899874933</v>
      </c>
      <c r="CN28" s="156"/>
    </row>
    <row r="29" spans="1:92" x14ac:dyDescent="0.15">
      <c r="A29" s="50" t="s">
        <v>166</v>
      </c>
      <c r="C29" s="54"/>
      <c r="D29" s="55"/>
      <c r="E29" s="55"/>
      <c r="F29" s="56"/>
      <c r="G29" s="55" t="s">
        <v>38</v>
      </c>
      <c r="H29" s="55"/>
      <c r="I29" s="55"/>
      <c r="J29" s="55"/>
      <c r="K29" s="56"/>
      <c r="L29" s="56"/>
      <c r="M29" s="56"/>
      <c r="N29" s="57">
        <v>57670</v>
      </c>
      <c r="O29" s="60"/>
      <c r="P29" s="59"/>
      <c r="R29" s="6">
        <v>57669866536</v>
      </c>
      <c r="CN29" s="156"/>
    </row>
    <row r="30" spans="1:92" x14ac:dyDescent="0.15">
      <c r="A30" s="50" t="s">
        <v>167</v>
      </c>
      <c r="C30" s="54"/>
      <c r="D30" s="55"/>
      <c r="E30" s="56" t="s">
        <v>168</v>
      </c>
      <c r="F30" s="56"/>
      <c r="G30" s="55"/>
      <c r="H30" s="55"/>
      <c r="I30" s="55"/>
      <c r="J30" s="55"/>
      <c r="K30" s="56"/>
      <c r="L30" s="56"/>
      <c r="M30" s="56"/>
      <c r="N30" s="57">
        <v>1296756</v>
      </c>
      <c r="O30" s="60"/>
      <c r="P30" s="59"/>
      <c r="R30" s="6">
        <f>IF(COUNTIF(R31:R34,"-")=COUNTA(R31:R34),"-",SUM(R31:R34))</f>
        <v>1296756335201</v>
      </c>
      <c r="CN30" s="156"/>
    </row>
    <row r="31" spans="1:92" x14ac:dyDescent="0.15">
      <c r="A31" s="50" t="s">
        <v>169</v>
      </c>
      <c r="C31" s="54"/>
      <c r="D31" s="55"/>
      <c r="E31" s="55"/>
      <c r="F31" s="55" t="s">
        <v>170</v>
      </c>
      <c r="G31" s="55"/>
      <c r="H31" s="55"/>
      <c r="I31" s="55"/>
      <c r="J31" s="55"/>
      <c r="K31" s="56"/>
      <c r="L31" s="56"/>
      <c r="M31" s="56"/>
      <c r="N31" s="57">
        <v>1245986</v>
      </c>
      <c r="O31" s="60"/>
      <c r="P31" s="59"/>
      <c r="R31" s="6">
        <v>1245985711882</v>
      </c>
      <c r="CN31" s="156"/>
    </row>
    <row r="32" spans="1:92" x14ac:dyDescent="0.15">
      <c r="A32" s="50" t="s">
        <v>171</v>
      </c>
      <c r="C32" s="54"/>
      <c r="D32" s="55"/>
      <c r="E32" s="55"/>
      <c r="F32" s="55" t="s">
        <v>172</v>
      </c>
      <c r="G32" s="55"/>
      <c r="H32" s="55"/>
      <c r="I32" s="55"/>
      <c r="J32" s="55"/>
      <c r="K32" s="56"/>
      <c r="L32" s="56"/>
      <c r="M32" s="56"/>
      <c r="N32" s="57">
        <v>42915</v>
      </c>
      <c r="O32" s="60"/>
      <c r="P32" s="59"/>
      <c r="R32" s="6">
        <v>42915387602</v>
      </c>
      <c r="CN32" s="156"/>
    </row>
    <row r="33" spans="1:92" x14ac:dyDescent="0.15">
      <c r="A33" s="50" t="s">
        <v>173</v>
      </c>
      <c r="C33" s="54"/>
      <c r="D33" s="55"/>
      <c r="E33" s="55"/>
      <c r="F33" s="55" t="s">
        <v>174</v>
      </c>
      <c r="G33" s="55"/>
      <c r="H33" s="55"/>
      <c r="I33" s="55"/>
      <c r="J33" s="55"/>
      <c r="K33" s="56"/>
      <c r="L33" s="56"/>
      <c r="M33" s="56"/>
      <c r="N33" s="57">
        <v>2375</v>
      </c>
      <c r="O33" s="60"/>
      <c r="P33" s="59"/>
      <c r="R33" s="6">
        <v>2374934850</v>
      </c>
      <c r="CN33" s="156"/>
    </row>
    <row r="34" spans="1:92" x14ac:dyDescent="0.15">
      <c r="A34" s="50" t="s">
        <v>175</v>
      </c>
      <c r="C34" s="54"/>
      <c r="D34" s="55"/>
      <c r="E34" s="55"/>
      <c r="F34" s="55" t="s">
        <v>38</v>
      </c>
      <c r="G34" s="55"/>
      <c r="H34" s="55"/>
      <c r="I34" s="55"/>
      <c r="J34" s="55"/>
      <c r="K34" s="56"/>
      <c r="L34" s="56"/>
      <c r="M34" s="56"/>
      <c r="N34" s="57">
        <v>5480</v>
      </c>
      <c r="O34" s="60"/>
      <c r="P34" s="59"/>
      <c r="R34" s="6">
        <v>5480300867</v>
      </c>
      <c r="CN34" s="156"/>
    </row>
    <row r="35" spans="1:92" x14ac:dyDescent="0.15">
      <c r="A35" s="50" t="s">
        <v>176</v>
      </c>
      <c r="C35" s="54"/>
      <c r="D35" s="55" t="s">
        <v>177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269866</v>
      </c>
      <c r="O35" s="60"/>
      <c r="P35" s="59"/>
      <c r="R35" s="6">
        <f>IF(COUNTIF(R36:R37,"-")=COUNTA(R36:R37),"-",SUM(R36:R37))</f>
        <v>269866170696</v>
      </c>
      <c r="CN35" s="156"/>
    </row>
    <row r="36" spans="1:92" x14ac:dyDescent="0.15">
      <c r="A36" s="50" t="s">
        <v>178</v>
      </c>
      <c r="C36" s="54"/>
      <c r="D36" s="55"/>
      <c r="E36" s="55" t="s">
        <v>179</v>
      </c>
      <c r="F36" s="55"/>
      <c r="G36" s="55"/>
      <c r="H36" s="55"/>
      <c r="I36" s="55"/>
      <c r="J36" s="55"/>
      <c r="K36" s="61"/>
      <c r="L36" s="61"/>
      <c r="M36" s="61"/>
      <c r="N36" s="57">
        <v>143188</v>
      </c>
      <c r="O36" s="60"/>
      <c r="P36" s="59"/>
      <c r="R36" s="6">
        <v>143188447478</v>
      </c>
      <c r="CN36" s="156"/>
    </row>
    <row r="37" spans="1:92" x14ac:dyDescent="0.15">
      <c r="A37" s="50" t="s">
        <v>180</v>
      </c>
      <c r="C37" s="54"/>
      <c r="D37" s="55"/>
      <c r="E37" s="55" t="s">
        <v>38</v>
      </c>
      <c r="F37" s="55"/>
      <c r="G37" s="56"/>
      <c r="H37" s="55"/>
      <c r="I37" s="55"/>
      <c r="J37" s="55"/>
      <c r="K37" s="61"/>
      <c r="L37" s="61"/>
      <c r="M37" s="61"/>
      <c r="N37" s="57">
        <v>126678</v>
      </c>
      <c r="O37" s="60"/>
      <c r="P37" s="59"/>
      <c r="R37" s="6">
        <v>126677723218</v>
      </c>
      <c r="CN37" s="156"/>
    </row>
    <row r="38" spans="1:92" x14ac:dyDescent="0.15">
      <c r="A38" s="50" t="s">
        <v>136</v>
      </c>
      <c r="C38" s="62" t="s">
        <v>137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-2021875</v>
      </c>
      <c r="O38" s="66"/>
      <c r="P38" s="59"/>
      <c r="R38" s="6">
        <f>IF(COUNTIF(R14:R35,"-")=COUNTA(R14:R35),"-",SUM(R35)-SUM(R14))</f>
        <v>-2021874934211</v>
      </c>
      <c r="CN38" s="156"/>
    </row>
    <row r="39" spans="1:92" x14ac:dyDescent="0.15">
      <c r="A39" s="50" t="s">
        <v>183</v>
      </c>
      <c r="C39" s="54"/>
      <c r="D39" s="55" t="s">
        <v>184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12807</v>
      </c>
      <c r="O39" s="58" t="s">
        <v>259</v>
      </c>
      <c r="P39" s="59"/>
      <c r="R39" s="6">
        <f>IF(COUNTIF(R40:R43,"-")=COUNTA(R40:R43),"-",SUM(R40:R43))</f>
        <v>12806587071</v>
      </c>
      <c r="CN39" s="156"/>
    </row>
    <row r="40" spans="1:92" x14ac:dyDescent="0.15">
      <c r="A40" s="50" t="s">
        <v>185</v>
      </c>
      <c r="C40" s="54"/>
      <c r="D40" s="55"/>
      <c r="E40" s="56" t="s">
        <v>186</v>
      </c>
      <c r="F40" s="56"/>
      <c r="G40" s="55"/>
      <c r="H40" s="55"/>
      <c r="I40" s="55"/>
      <c r="J40" s="55"/>
      <c r="K40" s="56"/>
      <c r="L40" s="56"/>
      <c r="M40" s="56"/>
      <c r="N40" s="57">
        <v>4114</v>
      </c>
      <c r="O40" s="60"/>
      <c r="P40" s="59"/>
      <c r="R40" s="6">
        <v>4114152744</v>
      </c>
      <c r="CN40" s="156"/>
    </row>
    <row r="41" spans="1:92" x14ac:dyDescent="0.15">
      <c r="A41" s="50" t="s">
        <v>187</v>
      </c>
      <c r="C41" s="54"/>
      <c r="D41" s="55"/>
      <c r="E41" s="56" t="s">
        <v>188</v>
      </c>
      <c r="F41" s="56"/>
      <c r="G41" s="55"/>
      <c r="H41" s="55"/>
      <c r="I41" s="55"/>
      <c r="J41" s="55"/>
      <c r="K41" s="56"/>
      <c r="L41" s="56"/>
      <c r="M41" s="56"/>
      <c r="N41" s="57">
        <v>2319</v>
      </c>
      <c r="O41" s="60"/>
      <c r="P41" s="59"/>
      <c r="R41" s="6">
        <v>2318714023</v>
      </c>
      <c r="CN41" s="156"/>
    </row>
    <row r="42" spans="1:92" x14ac:dyDescent="0.15">
      <c r="A42" s="50" t="s">
        <v>189</v>
      </c>
      <c r="C42" s="54"/>
      <c r="D42" s="55"/>
      <c r="E42" s="55" t="s">
        <v>190</v>
      </c>
      <c r="F42" s="55"/>
      <c r="G42" s="55"/>
      <c r="H42" s="55"/>
      <c r="I42" s="55"/>
      <c r="J42" s="55"/>
      <c r="K42" s="56"/>
      <c r="L42" s="56"/>
      <c r="M42" s="56"/>
      <c r="N42" s="57">
        <v>5566</v>
      </c>
      <c r="O42" s="60"/>
      <c r="P42" s="59"/>
      <c r="R42" s="6">
        <v>5566468000</v>
      </c>
      <c r="CN42" s="156"/>
    </row>
    <row r="43" spans="1:92" x14ac:dyDescent="0.15">
      <c r="A43" s="50" t="s">
        <v>191</v>
      </c>
      <c r="C43" s="54"/>
      <c r="D43" s="55"/>
      <c r="E43" s="55" t="s">
        <v>38</v>
      </c>
      <c r="F43" s="55"/>
      <c r="G43" s="55"/>
      <c r="H43" s="55"/>
      <c r="I43" s="55"/>
      <c r="J43" s="55"/>
      <c r="K43" s="56"/>
      <c r="L43" s="56"/>
      <c r="M43" s="56"/>
      <c r="N43" s="57">
        <v>807</v>
      </c>
      <c r="O43" s="60"/>
      <c r="P43" s="59"/>
      <c r="R43" s="6">
        <v>807252304</v>
      </c>
      <c r="CN43" s="156"/>
    </row>
    <row r="44" spans="1:92" x14ac:dyDescent="0.15">
      <c r="A44" s="50" t="s">
        <v>192</v>
      </c>
      <c r="C44" s="54"/>
      <c r="D44" s="55" t="s">
        <v>193</v>
      </c>
      <c r="E44" s="55"/>
      <c r="F44" s="55"/>
      <c r="G44" s="55"/>
      <c r="H44" s="55"/>
      <c r="I44" s="55"/>
      <c r="J44" s="55"/>
      <c r="K44" s="61"/>
      <c r="L44" s="61"/>
      <c r="M44" s="61"/>
      <c r="N44" s="57">
        <v>1512</v>
      </c>
      <c r="O44" s="58"/>
      <c r="P44" s="59"/>
      <c r="R44" s="6">
        <f>IF(COUNTIF(R45:R46,"-")=COUNTA(R45:R46),"-",SUM(R45:R46))</f>
        <v>1512203892</v>
      </c>
      <c r="CN44" s="156"/>
    </row>
    <row r="45" spans="1:92" x14ac:dyDescent="0.15">
      <c r="A45" s="50" t="s">
        <v>194</v>
      </c>
      <c r="C45" s="54"/>
      <c r="D45" s="55"/>
      <c r="E45" s="55" t="s">
        <v>195</v>
      </c>
      <c r="F45" s="55"/>
      <c r="G45" s="55"/>
      <c r="H45" s="55"/>
      <c r="I45" s="55"/>
      <c r="J45" s="55"/>
      <c r="K45" s="61"/>
      <c r="L45" s="61"/>
      <c r="M45" s="61"/>
      <c r="N45" s="57">
        <v>22</v>
      </c>
      <c r="O45" s="60"/>
      <c r="P45" s="59"/>
      <c r="R45" s="6">
        <v>21947167</v>
      </c>
      <c r="CN45" s="156"/>
    </row>
    <row r="46" spans="1:92" ht="14.25" thickBot="1" x14ac:dyDescent="0.2">
      <c r="A46" s="50" t="s">
        <v>196</v>
      </c>
      <c r="C46" s="54"/>
      <c r="D46" s="55"/>
      <c r="E46" s="55" t="s">
        <v>38</v>
      </c>
      <c r="F46" s="55"/>
      <c r="G46" s="55"/>
      <c r="H46" s="55"/>
      <c r="I46" s="55"/>
      <c r="J46" s="55"/>
      <c r="K46" s="61"/>
      <c r="L46" s="61"/>
      <c r="M46" s="61"/>
      <c r="N46" s="57">
        <v>1490</v>
      </c>
      <c r="O46" s="60"/>
      <c r="P46" s="59"/>
      <c r="R46" s="6">
        <v>1490256725</v>
      </c>
      <c r="CN46" s="156"/>
    </row>
    <row r="47" spans="1:92" ht="14.25" thickBot="1" x14ac:dyDescent="0.2">
      <c r="A47" s="50" t="s">
        <v>181</v>
      </c>
      <c r="C47" s="67" t="s">
        <v>182</v>
      </c>
      <c r="D47" s="68"/>
      <c r="E47" s="68"/>
      <c r="F47" s="68"/>
      <c r="G47" s="68"/>
      <c r="H47" s="68"/>
      <c r="I47" s="68"/>
      <c r="J47" s="68"/>
      <c r="K47" s="69"/>
      <c r="L47" s="69"/>
      <c r="M47" s="69"/>
      <c r="N47" s="70">
        <v>-2033169</v>
      </c>
      <c r="O47" s="71" t="s">
        <v>259</v>
      </c>
      <c r="P47" s="59"/>
      <c r="R47" s="6">
        <f>IF(COUNTIF(R38:R46,"-")=COUNTA(R38:R46),"-",SUM(R38,R44)-SUM(R39))</f>
        <v>-2033169317390</v>
      </c>
      <c r="CN47" s="156"/>
    </row>
    <row r="48" spans="1:92" s="73" customFormat="1" ht="3.75" customHeight="1" x14ac:dyDescent="0.15">
      <c r="A48" s="72"/>
      <c r="C48" s="74"/>
      <c r="D48" s="74"/>
      <c r="E48" s="75"/>
      <c r="F48" s="75"/>
      <c r="G48" s="75"/>
      <c r="H48" s="75"/>
      <c r="I48" s="75"/>
      <c r="J48" s="76"/>
      <c r="K48" s="76"/>
      <c r="L48" s="76"/>
    </row>
    <row r="49" spans="1:12" s="73" customFormat="1" ht="15.6" customHeight="1" x14ac:dyDescent="0.15">
      <c r="A49" s="72"/>
      <c r="C49" s="77"/>
      <c r="D49" s="77" t="s">
        <v>238</v>
      </c>
      <c r="E49" s="78"/>
      <c r="F49" s="78"/>
      <c r="G49" s="78"/>
      <c r="H49" s="78"/>
      <c r="I49" s="78"/>
      <c r="J49" s="79"/>
      <c r="K49" s="79"/>
      <c r="L49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5"/>
  <sheetViews>
    <sheetView showGridLines="0" tabSelected="1" topLeftCell="B1" zoomScale="85" zoomScaleNormal="85" zoomScaleSheetLayoutView="100" workbookViewId="0"/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customWidth="1"/>
    <col min="18" max="18" width="3" style="83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1" spans="1:24" x14ac:dyDescent="0.15">
      <c r="C1" s="83" t="s">
        <v>246</v>
      </c>
    </row>
    <row r="2" spans="1:24" x14ac:dyDescent="0.15">
      <c r="C2" s="83" t="s">
        <v>247</v>
      </c>
    </row>
    <row r="3" spans="1:24" x14ac:dyDescent="0.15">
      <c r="C3" s="83" t="s">
        <v>248</v>
      </c>
    </row>
    <row r="4" spans="1:24" x14ac:dyDescent="0.15">
      <c r="C4" s="83" t="s">
        <v>249</v>
      </c>
    </row>
    <row r="5" spans="1:24" x14ac:dyDescent="0.15">
      <c r="C5" s="83" t="s">
        <v>250</v>
      </c>
    </row>
    <row r="6" spans="1:24" x14ac:dyDescent="0.15">
      <c r="C6" s="83" t="s">
        <v>251</v>
      </c>
    </row>
    <row r="7" spans="1:24" x14ac:dyDescent="0.15">
      <c r="C7" s="83" t="s">
        <v>252</v>
      </c>
    </row>
    <row r="9" spans="1:24" ht="24" x14ac:dyDescent="0.25">
      <c r="B9" s="82"/>
      <c r="C9" s="181" t="s">
        <v>260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</row>
    <row r="10" spans="1:24" ht="17.25" x14ac:dyDescent="0.2">
      <c r="B10" s="84"/>
      <c r="C10" s="182" t="s">
        <v>256</v>
      </c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</row>
    <row r="11" spans="1:24" ht="17.25" x14ac:dyDescent="0.2">
      <c r="B11" s="84"/>
      <c r="C11" s="182" t="s">
        <v>257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</row>
    <row r="12" spans="1:24" ht="15.75" customHeight="1" thickBot="1" x14ac:dyDescent="0.2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86"/>
      <c r="Q12" s="86"/>
      <c r="R12" s="87" t="s">
        <v>253</v>
      </c>
    </row>
    <row r="13" spans="1:24" ht="12.75" customHeight="1" x14ac:dyDescent="0.15">
      <c r="B13" s="88"/>
      <c r="C13" s="183" t="s">
        <v>0</v>
      </c>
      <c r="D13" s="184"/>
      <c r="E13" s="184"/>
      <c r="F13" s="184"/>
      <c r="G13" s="184"/>
      <c r="H13" s="184"/>
      <c r="I13" s="184"/>
      <c r="J13" s="185"/>
      <c r="K13" s="189" t="s">
        <v>239</v>
      </c>
      <c r="L13" s="184"/>
      <c r="M13" s="89"/>
      <c r="N13" s="89"/>
      <c r="O13" s="89"/>
      <c r="P13" s="89"/>
      <c r="Q13" s="89"/>
      <c r="R13" s="90"/>
    </row>
    <row r="14" spans="1:24" ht="29.25" customHeight="1" thickBot="1" x14ac:dyDescent="0.2">
      <c r="A14" s="81" t="s">
        <v>230</v>
      </c>
      <c r="B14" s="88"/>
      <c r="C14" s="186"/>
      <c r="D14" s="187"/>
      <c r="E14" s="187"/>
      <c r="F14" s="187"/>
      <c r="G14" s="187"/>
      <c r="H14" s="187"/>
      <c r="I14" s="187"/>
      <c r="J14" s="188"/>
      <c r="K14" s="190"/>
      <c r="L14" s="187"/>
      <c r="M14" s="191" t="s">
        <v>240</v>
      </c>
      <c r="N14" s="192"/>
      <c r="O14" s="191" t="s">
        <v>241</v>
      </c>
      <c r="P14" s="192"/>
      <c r="Q14" s="191" t="s">
        <v>135</v>
      </c>
      <c r="R14" s="193"/>
    </row>
    <row r="15" spans="1:24" ht="15.95" customHeight="1" x14ac:dyDescent="0.15">
      <c r="A15" s="81" t="s">
        <v>197</v>
      </c>
      <c r="B15" s="91"/>
      <c r="C15" s="92" t="s">
        <v>198</v>
      </c>
      <c r="D15" s="93"/>
      <c r="E15" s="93"/>
      <c r="F15" s="93"/>
      <c r="G15" s="93"/>
      <c r="H15" s="93"/>
      <c r="I15" s="93"/>
      <c r="J15" s="94"/>
      <c r="K15" s="95">
        <v>1242445</v>
      </c>
      <c r="L15" s="96"/>
      <c r="M15" s="95">
        <v>5650837</v>
      </c>
      <c r="N15" s="97"/>
      <c r="O15" s="95">
        <v>-4415130</v>
      </c>
      <c r="P15" s="97"/>
      <c r="Q15" s="98">
        <v>6738</v>
      </c>
      <c r="R15" s="99"/>
      <c r="U15" s="157">
        <f t="shared" ref="U15:U20" si="0">IF(COUNTIF(V15:X15,"-")=COUNTA(V15:X15),"-",SUM(V15:X15))</f>
        <v>1242444618892</v>
      </c>
      <c r="V15" s="157">
        <v>5650837095648</v>
      </c>
      <c r="W15" s="157">
        <v>-4415130076915</v>
      </c>
      <c r="X15" s="157">
        <v>6737600159</v>
      </c>
    </row>
    <row r="16" spans="1:24" ht="15.95" customHeight="1" x14ac:dyDescent="0.15">
      <c r="A16" s="81" t="s">
        <v>199</v>
      </c>
      <c r="B16" s="91"/>
      <c r="C16" s="24"/>
      <c r="D16" s="19" t="s">
        <v>200</v>
      </c>
      <c r="E16" s="19"/>
      <c r="F16" s="19"/>
      <c r="G16" s="19"/>
      <c r="H16" s="19"/>
      <c r="I16" s="19"/>
      <c r="J16" s="100"/>
      <c r="K16" s="101">
        <v>-2033169</v>
      </c>
      <c r="L16" s="102"/>
      <c r="M16" s="198"/>
      <c r="N16" s="199"/>
      <c r="O16" s="101">
        <v>-2033169</v>
      </c>
      <c r="P16" s="103"/>
      <c r="Q16" s="104">
        <v>0</v>
      </c>
      <c r="R16" s="105"/>
      <c r="U16" s="157">
        <f t="shared" si="0"/>
        <v>-2033169317390</v>
      </c>
      <c r="V16" s="157" t="s">
        <v>11</v>
      </c>
      <c r="W16" s="157">
        <v>-2033169317390</v>
      </c>
      <c r="X16" s="157">
        <v>0</v>
      </c>
    </row>
    <row r="17" spans="1:24" ht="15.95" customHeight="1" x14ac:dyDescent="0.15">
      <c r="A17" s="81" t="s">
        <v>201</v>
      </c>
      <c r="B17" s="88"/>
      <c r="C17" s="106"/>
      <c r="D17" s="100" t="s">
        <v>202</v>
      </c>
      <c r="E17" s="100"/>
      <c r="F17" s="100"/>
      <c r="G17" s="100"/>
      <c r="H17" s="100"/>
      <c r="I17" s="100"/>
      <c r="J17" s="100"/>
      <c r="K17" s="101">
        <v>2068448</v>
      </c>
      <c r="L17" s="102" t="s">
        <v>259</v>
      </c>
      <c r="M17" s="200"/>
      <c r="N17" s="201"/>
      <c r="O17" s="101">
        <v>2068448</v>
      </c>
      <c r="P17" s="103" t="s">
        <v>259</v>
      </c>
      <c r="Q17" s="104">
        <v>0</v>
      </c>
      <c r="R17" s="107"/>
      <c r="U17" s="157">
        <f t="shared" si="0"/>
        <v>2068448138564</v>
      </c>
      <c r="V17" s="157" t="s">
        <v>11</v>
      </c>
      <c r="W17" s="157">
        <f>IF(COUNTIF(W18:W19,"-")=COUNTA(W18:W19),"-",SUM(W18:W19))</f>
        <v>2068448138564</v>
      </c>
      <c r="X17" s="157">
        <f>IF(COUNTIF(X18:X19,"-")=COUNTA(X18:X19),"-",SUM(X18:X19))</f>
        <v>0</v>
      </c>
    </row>
    <row r="18" spans="1:24" ht="15.95" customHeight="1" x14ac:dyDescent="0.15">
      <c r="A18" s="81" t="s">
        <v>203</v>
      </c>
      <c r="B18" s="88"/>
      <c r="C18" s="108"/>
      <c r="D18" s="100"/>
      <c r="E18" s="109" t="s">
        <v>204</v>
      </c>
      <c r="F18" s="109"/>
      <c r="G18" s="109"/>
      <c r="H18" s="109"/>
      <c r="I18" s="109"/>
      <c r="J18" s="100"/>
      <c r="K18" s="101">
        <v>1486620</v>
      </c>
      <c r="L18" s="102"/>
      <c r="M18" s="200"/>
      <c r="N18" s="201"/>
      <c r="O18" s="101">
        <v>1486620</v>
      </c>
      <c r="P18" s="103"/>
      <c r="Q18" s="104">
        <v>0</v>
      </c>
      <c r="R18" s="107"/>
      <c r="U18" s="157">
        <f t="shared" si="0"/>
        <v>1486619513092</v>
      </c>
      <c r="V18" s="157" t="s">
        <v>11</v>
      </c>
      <c r="W18" s="157">
        <v>1486619513092</v>
      </c>
      <c r="X18" s="157">
        <v>0</v>
      </c>
    </row>
    <row r="19" spans="1:24" ht="15.95" customHeight="1" x14ac:dyDescent="0.15">
      <c r="A19" s="81" t="s">
        <v>205</v>
      </c>
      <c r="B19" s="88"/>
      <c r="C19" s="110"/>
      <c r="D19" s="111"/>
      <c r="E19" s="111" t="s">
        <v>206</v>
      </c>
      <c r="F19" s="111"/>
      <c r="G19" s="111"/>
      <c r="H19" s="111"/>
      <c r="I19" s="111"/>
      <c r="J19" s="112"/>
      <c r="K19" s="113">
        <v>581829</v>
      </c>
      <c r="L19" s="114"/>
      <c r="M19" s="202"/>
      <c r="N19" s="203"/>
      <c r="O19" s="113">
        <v>581829</v>
      </c>
      <c r="P19" s="115"/>
      <c r="Q19" s="116">
        <v>0</v>
      </c>
      <c r="R19" s="117"/>
      <c r="U19" s="157">
        <f t="shared" si="0"/>
        <v>581828625472</v>
      </c>
      <c r="V19" s="157" t="s">
        <v>11</v>
      </c>
      <c r="W19" s="157">
        <v>581828625472</v>
      </c>
      <c r="X19" s="157">
        <v>0</v>
      </c>
    </row>
    <row r="20" spans="1:24" ht="15.95" customHeight="1" x14ac:dyDescent="0.15">
      <c r="A20" s="81" t="s">
        <v>207</v>
      </c>
      <c r="B20" s="88"/>
      <c r="C20" s="118"/>
      <c r="D20" s="119" t="s">
        <v>208</v>
      </c>
      <c r="E20" s="120"/>
      <c r="F20" s="119"/>
      <c r="G20" s="119"/>
      <c r="H20" s="119"/>
      <c r="I20" s="119"/>
      <c r="J20" s="121"/>
      <c r="K20" s="122">
        <v>35279</v>
      </c>
      <c r="L20" s="123"/>
      <c r="M20" s="204"/>
      <c r="N20" s="205"/>
      <c r="O20" s="122">
        <v>35279</v>
      </c>
      <c r="P20" s="124"/>
      <c r="Q20" s="125">
        <v>0</v>
      </c>
      <c r="R20" s="126"/>
      <c r="U20" s="157">
        <f t="shared" si="0"/>
        <v>35278821174</v>
      </c>
      <c r="V20" s="157" t="s">
        <v>11</v>
      </c>
      <c r="W20" s="157">
        <f>IF(COUNTIF(W16:W17,"-")=COUNTA(W16:W17),"-",SUM(W16:W17))</f>
        <v>35278821174</v>
      </c>
      <c r="X20" s="157">
        <f>IF(COUNTIF(X16:X17,"-")=COUNTA(X16:X17),"-",SUM(X16:X17))</f>
        <v>0</v>
      </c>
    </row>
    <row r="21" spans="1:24" ht="15.95" customHeight="1" x14ac:dyDescent="0.15">
      <c r="A21" s="81" t="s">
        <v>209</v>
      </c>
      <c r="B21" s="88"/>
      <c r="C21" s="24"/>
      <c r="D21" s="127" t="s">
        <v>242</v>
      </c>
      <c r="E21" s="127"/>
      <c r="F21" s="127"/>
      <c r="G21" s="109"/>
      <c r="H21" s="109"/>
      <c r="I21" s="109"/>
      <c r="J21" s="100"/>
      <c r="K21" s="194"/>
      <c r="L21" s="195"/>
      <c r="M21" s="101">
        <v>10910</v>
      </c>
      <c r="N21" s="103" t="s">
        <v>259</v>
      </c>
      <c r="O21" s="101">
        <v>-10910</v>
      </c>
      <c r="P21" s="103" t="s">
        <v>259</v>
      </c>
      <c r="Q21" s="206"/>
      <c r="R21" s="207"/>
      <c r="U21" s="157">
        <v>0</v>
      </c>
      <c r="V21" s="157">
        <f>IF(COUNTA(V22:V25)=COUNTIF(V22:V25,"-"),"-",SUM(V22,V24,V23,V25))</f>
        <v>10909753441</v>
      </c>
      <c r="W21" s="157">
        <f>IF(COUNTA(W22:W25)=COUNTIF(W22:W25,"-"),"-",SUM(W22,W24,W23,W25))</f>
        <v>-10909753441</v>
      </c>
      <c r="X21" s="157" t="s">
        <v>11</v>
      </c>
    </row>
    <row r="22" spans="1:24" ht="15.95" customHeight="1" x14ac:dyDescent="0.15">
      <c r="A22" s="81" t="s">
        <v>210</v>
      </c>
      <c r="B22" s="88"/>
      <c r="C22" s="24"/>
      <c r="D22" s="127"/>
      <c r="E22" s="127" t="s">
        <v>211</v>
      </c>
      <c r="F22" s="109"/>
      <c r="G22" s="109"/>
      <c r="H22" s="109"/>
      <c r="I22" s="109"/>
      <c r="J22" s="100"/>
      <c r="K22" s="194"/>
      <c r="L22" s="195"/>
      <c r="M22" s="101">
        <v>51192</v>
      </c>
      <c r="N22" s="103"/>
      <c r="O22" s="101">
        <v>-51192</v>
      </c>
      <c r="P22" s="103"/>
      <c r="Q22" s="196"/>
      <c r="R22" s="197"/>
      <c r="U22" s="157">
        <v>0</v>
      </c>
      <c r="V22" s="157">
        <v>51192145625</v>
      </c>
      <c r="W22" s="157">
        <v>-51192145625</v>
      </c>
      <c r="X22" s="157" t="s">
        <v>11</v>
      </c>
    </row>
    <row r="23" spans="1:24" ht="15.95" customHeight="1" x14ac:dyDescent="0.15">
      <c r="A23" s="81" t="s">
        <v>212</v>
      </c>
      <c r="B23" s="88"/>
      <c r="C23" s="24"/>
      <c r="D23" s="127"/>
      <c r="E23" s="127" t="s">
        <v>213</v>
      </c>
      <c r="F23" s="127"/>
      <c r="G23" s="109"/>
      <c r="H23" s="109"/>
      <c r="I23" s="109"/>
      <c r="J23" s="100"/>
      <c r="K23" s="194"/>
      <c r="L23" s="195"/>
      <c r="M23" s="101">
        <v>-63809</v>
      </c>
      <c r="N23" s="103"/>
      <c r="O23" s="101">
        <v>63809</v>
      </c>
      <c r="P23" s="103"/>
      <c r="Q23" s="196"/>
      <c r="R23" s="197"/>
      <c r="U23" s="157">
        <v>0</v>
      </c>
      <c r="V23" s="157">
        <v>-63809134263</v>
      </c>
      <c r="W23" s="157">
        <v>63809134263</v>
      </c>
      <c r="X23" s="157" t="s">
        <v>11</v>
      </c>
    </row>
    <row r="24" spans="1:24" ht="15.95" customHeight="1" x14ac:dyDescent="0.15">
      <c r="A24" s="81" t="s">
        <v>214</v>
      </c>
      <c r="B24" s="88"/>
      <c r="C24" s="24"/>
      <c r="D24" s="127"/>
      <c r="E24" s="127" t="s">
        <v>215</v>
      </c>
      <c r="F24" s="127"/>
      <c r="G24" s="109"/>
      <c r="H24" s="109"/>
      <c r="I24" s="109"/>
      <c r="J24" s="100"/>
      <c r="K24" s="194"/>
      <c r="L24" s="195"/>
      <c r="M24" s="101">
        <v>505218</v>
      </c>
      <c r="N24" s="103"/>
      <c r="O24" s="101">
        <v>-505218</v>
      </c>
      <c r="P24" s="103"/>
      <c r="Q24" s="196"/>
      <c r="R24" s="197"/>
      <c r="U24" s="157">
        <v>0</v>
      </c>
      <c r="V24" s="157">
        <v>505218428377</v>
      </c>
      <c r="W24" s="157">
        <v>-505218428377</v>
      </c>
      <c r="X24" s="157" t="s">
        <v>11</v>
      </c>
    </row>
    <row r="25" spans="1:24" ht="15.95" customHeight="1" x14ac:dyDescent="0.15">
      <c r="A25" s="81" t="s">
        <v>216</v>
      </c>
      <c r="B25" s="88"/>
      <c r="C25" s="24"/>
      <c r="D25" s="127"/>
      <c r="E25" s="127" t="s">
        <v>217</v>
      </c>
      <c r="F25" s="127"/>
      <c r="G25" s="109"/>
      <c r="H25" s="20"/>
      <c r="I25" s="109"/>
      <c r="J25" s="100"/>
      <c r="K25" s="194"/>
      <c r="L25" s="195"/>
      <c r="M25" s="101">
        <v>-481692</v>
      </c>
      <c r="N25" s="103"/>
      <c r="O25" s="101">
        <v>481692</v>
      </c>
      <c r="P25" s="103"/>
      <c r="Q25" s="196"/>
      <c r="R25" s="197"/>
      <c r="U25" s="157">
        <v>0</v>
      </c>
      <c r="V25" s="157">
        <v>-481691686298</v>
      </c>
      <c r="W25" s="157">
        <v>481691686298</v>
      </c>
      <c r="X25" s="157" t="s">
        <v>11</v>
      </c>
    </row>
    <row r="26" spans="1:24" ht="15.95" customHeight="1" x14ac:dyDescent="0.15">
      <c r="A26" s="81" t="s">
        <v>218</v>
      </c>
      <c r="B26" s="88"/>
      <c r="C26" s="24"/>
      <c r="D26" s="127" t="s">
        <v>219</v>
      </c>
      <c r="E26" s="109"/>
      <c r="F26" s="109"/>
      <c r="G26" s="109"/>
      <c r="H26" s="109"/>
      <c r="I26" s="109"/>
      <c r="J26" s="100"/>
      <c r="K26" s="101">
        <v>37310</v>
      </c>
      <c r="L26" s="102"/>
      <c r="M26" s="101">
        <v>37310</v>
      </c>
      <c r="N26" s="103"/>
      <c r="O26" s="200"/>
      <c r="P26" s="201"/>
      <c r="Q26" s="200"/>
      <c r="R26" s="208"/>
      <c r="U26" s="157">
        <f t="shared" ref="U26:U33" si="1">IF(COUNTIF(V26:X26,"-")=COUNTA(V26:X26),"-",SUM(V26:X26))</f>
        <v>37310021832</v>
      </c>
      <c r="V26" s="157">
        <v>37310021832</v>
      </c>
      <c r="W26" s="157" t="s">
        <v>11</v>
      </c>
      <c r="X26" s="157" t="s">
        <v>11</v>
      </c>
    </row>
    <row r="27" spans="1:24" ht="15.95" customHeight="1" x14ac:dyDescent="0.15">
      <c r="A27" s="81" t="s">
        <v>220</v>
      </c>
      <c r="B27" s="88"/>
      <c r="C27" s="24"/>
      <c r="D27" s="127" t="s">
        <v>221</v>
      </c>
      <c r="E27" s="127"/>
      <c r="F27" s="109"/>
      <c r="G27" s="109"/>
      <c r="H27" s="109"/>
      <c r="I27" s="109"/>
      <c r="J27" s="100"/>
      <c r="K27" s="101">
        <v>73661</v>
      </c>
      <c r="L27" s="102"/>
      <c r="M27" s="101">
        <v>73661</v>
      </c>
      <c r="N27" s="103"/>
      <c r="O27" s="200"/>
      <c r="P27" s="201"/>
      <c r="Q27" s="200"/>
      <c r="R27" s="208"/>
      <c r="U27" s="157">
        <f t="shared" si="1"/>
        <v>73660696440</v>
      </c>
      <c r="V27" s="157">
        <v>73660696440</v>
      </c>
      <c r="W27" s="157" t="s">
        <v>11</v>
      </c>
      <c r="X27" s="157" t="s">
        <v>11</v>
      </c>
    </row>
    <row r="28" spans="1:24" ht="15.95" customHeight="1" x14ac:dyDescent="0.15">
      <c r="A28" s="81" t="s">
        <v>243</v>
      </c>
      <c r="B28" s="88"/>
      <c r="C28" s="24"/>
      <c r="D28" s="127" t="s">
        <v>222</v>
      </c>
      <c r="E28" s="127"/>
      <c r="F28" s="109"/>
      <c r="G28" s="109"/>
      <c r="H28" s="109"/>
      <c r="I28" s="109"/>
      <c r="J28" s="100"/>
      <c r="K28" s="101" t="s">
        <v>11</v>
      </c>
      <c r="L28" s="128"/>
      <c r="M28" s="200"/>
      <c r="N28" s="201"/>
      <c r="O28" s="200"/>
      <c r="P28" s="201"/>
      <c r="Q28" s="104" t="s">
        <v>258</v>
      </c>
      <c r="R28" s="107"/>
      <c r="U28" s="157" t="str">
        <f t="shared" si="1"/>
        <v>-</v>
      </c>
      <c r="V28" s="157" t="s">
        <v>11</v>
      </c>
      <c r="W28" s="157" t="s">
        <v>11</v>
      </c>
      <c r="X28" s="157" t="s">
        <v>258</v>
      </c>
    </row>
    <row r="29" spans="1:24" ht="15.95" customHeight="1" x14ac:dyDescent="0.15">
      <c r="A29" s="81" t="s">
        <v>244</v>
      </c>
      <c r="B29" s="88"/>
      <c r="C29" s="24"/>
      <c r="D29" s="127" t="s">
        <v>223</v>
      </c>
      <c r="E29" s="127"/>
      <c r="F29" s="109"/>
      <c r="G29" s="109"/>
      <c r="H29" s="109"/>
      <c r="I29" s="109"/>
      <c r="J29" s="100"/>
      <c r="K29" s="101" t="s">
        <v>11</v>
      </c>
      <c r="L29" s="128"/>
      <c r="M29" s="200"/>
      <c r="N29" s="201"/>
      <c r="O29" s="200"/>
      <c r="P29" s="201"/>
      <c r="Q29" s="104" t="s">
        <v>258</v>
      </c>
      <c r="R29" s="107"/>
      <c r="U29" s="157" t="str">
        <f t="shared" si="1"/>
        <v>-</v>
      </c>
      <c r="V29" s="157" t="s">
        <v>11</v>
      </c>
      <c r="W29" s="157" t="s">
        <v>11</v>
      </c>
      <c r="X29" s="157" t="s">
        <v>258</v>
      </c>
    </row>
    <row r="30" spans="1:24" ht="15.95" customHeight="1" x14ac:dyDescent="0.15">
      <c r="A30" s="81" t="s">
        <v>245</v>
      </c>
      <c r="B30" s="88"/>
      <c r="C30" s="24"/>
      <c r="D30" s="127" t="s">
        <v>224</v>
      </c>
      <c r="E30" s="127"/>
      <c r="F30" s="109"/>
      <c r="G30" s="109"/>
      <c r="H30" s="109"/>
      <c r="I30" s="109"/>
      <c r="J30" s="100"/>
      <c r="K30" s="101">
        <v>-534</v>
      </c>
      <c r="L30" s="102"/>
      <c r="M30" s="200"/>
      <c r="N30" s="201"/>
      <c r="O30" s="200"/>
      <c r="P30" s="201"/>
      <c r="Q30" s="104">
        <v>-534</v>
      </c>
      <c r="R30" s="107"/>
      <c r="U30" s="157">
        <f t="shared" si="1"/>
        <v>-533788425</v>
      </c>
      <c r="V30" s="157" t="s">
        <v>11</v>
      </c>
      <c r="W30" s="157" t="s">
        <v>11</v>
      </c>
      <c r="X30" s="157">
        <v>-533788425</v>
      </c>
    </row>
    <row r="31" spans="1:24" ht="15.95" customHeight="1" x14ac:dyDescent="0.15">
      <c r="A31" s="81" t="s">
        <v>225</v>
      </c>
      <c r="B31" s="88"/>
      <c r="C31" s="110"/>
      <c r="D31" s="111" t="s">
        <v>38</v>
      </c>
      <c r="E31" s="111"/>
      <c r="F31" s="111"/>
      <c r="G31" s="129"/>
      <c r="H31" s="129"/>
      <c r="I31" s="129"/>
      <c r="J31" s="112"/>
      <c r="K31" s="113">
        <v>2867</v>
      </c>
      <c r="L31" s="114"/>
      <c r="M31" s="113">
        <v>357037</v>
      </c>
      <c r="N31" s="115"/>
      <c r="O31" s="113">
        <v>-354170</v>
      </c>
      <c r="P31" s="115"/>
      <c r="Q31" s="209"/>
      <c r="R31" s="210"/>
      <c r="S31" s="130"/>
      <c r="U31" s="157">
        <f t="shared" si="1"/>
        <v>2867255825</v>
      </c>
      <c r="V31" s="157">
        <v>357037267910</v>
      </c>
      <c r="W31" s="157">
        <v>-354170012085</v>
      </c>
      <c r="X31" s="157" t="s">
        <v>11</v>
      </c>
    </row>
    <row r="32" spans="1:24" ht="15.95" customHeight="1" thickBot="1" x14ac:dyDescent="0.2">
      <c r="A32" s="81" t="s">
        <v>226</v>
      </c>
      <c r="B32" s="88"/>
      <c r="C32" s="131"/>
      <c r="D32" s="132" t="s">
        <v>227</v>
      </c>
      <c r="E32" s="132"/>
      <c r="F32" s="133"/>
      <c r="G32" s="133"/>
      <c r="H32" s="134"/>
      <c r="I32" s="133"/>
      <c r="J32" s="135"/>
      <c r="K32" s="136">
        <v>148583</v>
      </c>
      <c r="L32" s="137"/>
      <c r="M32" s="136">
        <v>478918</v>
      </c>
      <c r="N32" s="138"/>
      <c r="O32" s="136">
        <v>-329801</v>
      </c>
      <c r="P32" s="138"/>
      <c r="Q32" s="139">
        <v>-534</v>
      </c>
      <c r="R32" s="140"/>
      <c r="S32" s="130"/>
      <c r="U32" s="157">
        <f t="shared" si="1"/>
        <v>148583006846</v>
      </c>
      <c r="V32" s="157">
        <f>IF(AND(V21="-",COUNTIF(V26:V27,"-")=COUNTA(V26:V27),V31="-"),"-",SUM(V21,V26:V27,V31))</f>
        <v>478917739623</v>
      </c>
      <c r="W32" s="157">
        <f>IF(AND(W20="-",W21="-",COUNTIF(W26:W27,"-")=COUNTA(W26:W27),W31="-"),"-",SUM(W20,W21,W26:W27,W31))</f>
        <v>-329800944352</v>
      </c>
      <c r="X32" s="157">
        <f>IF(AND(X20="-",COUNTIF(X28:X30,"-")=COUNTA(X28:X30)),"-",SUM(X20,X28:X30))</f>
        <v>-533788425</v>
      </c>
    </row>
    <row r="33" spans="1:24" ht="15.95" customHeight="1" thickBot="1" x14ac:dyDescent="0.2">
      <c r="A33" s="81" t="s">
        <v>228</v>
      </c>
      <c r="B33" s="88"/>
      <c r="C33" s="141" t="s">
        <v>229</v>
      </c>
      <c r="D33" s="142"/>
      <c r="E33" s="142"/>
      <c r="F33" s="142"/>
      <c r="G33" s="143"/>
      <c r="H33" s="143"/>
      <c r="I33" s="143"/>
      <c r="J33" s="144"/>
      <c r="K33" s="145">
        <v>1391028</v>
      </c>
      <c r="L33" s="146"/>
      <c r="M33" s="145">
        <v>6129755</v>
      </c>
      <c r="N33" s="147"/>
      <c r="O33" s="145">
        <v>-4744931</v>
      </c>
      <c r="P33" s="147"/>
      <c r="Q33" s="148">
        <v>6204</v>
      </c>
      <c r="R33" s="149"/>
      <c r="S33" s="130"/>
      <c r="U33" s="157">
        <f t="shared" si="1"/>
        <v>1391027625738</v>
      </c>
      <c r="V33" s="157">
        <v>6129754835271</v>
      </c>
      <c r="W33" s="157">
        <v>-4744931021267</v>
      </c>
      <c r="X33" s="157">
        <f>IF(AND(X15="-",X32="-"),"-",SUM(X15,X32))</f>
        <v>6203811734</v>
      </c>
    </row>
    <row r="34" spans="1:24" ht="6.75" customHeight="1" x14ac:dyDescent="0.15">
      <c r="B34" s="88"/>
      <c r="C34" s="150"/>
      <c r="D34" s="151"/>
      <c r="E34" s="151"/>
      <c r="F34" s="151"/>
      <c r="G34" s="151"/>
      <c r="H34" s="151"/>
      <c r="I34" s="151"/>
      <c r="J34" s="151"/>
      <c r="K34" s="88"/>
      <c r="L34" s="88"/>
      <c r="M34" s="88"/>
      <c r="N34" s="88"/>
      <c r="O34" s="88"/>
      <c r="P34" s="88"/>
      <c r="Q34" s="88"/>
      <c r="R34" s="19"/>
      <c r="S34" s="130"/>
    </row>
    <row r="35" spans="1:24" ht="15.6" customHeight="1" x14ac:dyDescent="0.15">
      <c r="B35" s="88"/>
      <c r="C35" s="152"/>
      <c r="D35" s="153" t="s">
        <v>238</v>
      </c>
      <c r="F35" s="154"/>
      <c r="G35" s="155"/>
      <c r="H35" s="154"/>
      <c r="I35" s="154"/>
      <c r="J35" s="152"/>
      <c r="K35" s="88"/>
      <c r="L35" s="88"/>
      <c r="M35" s="88"/>
      <c r="N35" s="88"/>
      <c r="O35" s="88"/>
      <c r="P35" s="88"/>
      <c r="Q35" s="88"/>
      <c r="R35" s="19"/>
      <c r="S35" s="130"/>
    </row>
  </sheetData>
  <mergeCells count="34">
    <mergeCell ref="Q31:R31"/>
    <mergeCell ref="M28:N28"/>
    <mergeCell ref="O28:P28"/>
    <mergeCell ref="M29:N29"/>
    <mergeCell ref="O29:P29"/>
    <mergeCell ref="M30:N30"/>
    <mergeCell ref="O30:P30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連結行政コスト計算書!Print_Area</vt:lpstr>
      <vt:lpstr>連結純資産変動計算書!Print_Area</vt:lpstr>
      <vt:lpstr>連結貸借対照表!Print_Area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2022-03-03T01:14:36Z</dcterms:created>
  <dcterms:modified xsi:type="dcterms:W3CDTF">2022-03-23T02:01:30Z</dcterms:modified>
</cp:coreProperties>
</file>